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<sst xmlns="http://schemas.openxmlformats.org/spreadsheetml/2006/main" count="372" uniqueCount="219">
  <si>
    <t/>
  </si>
  <si>
    <t>总计</t>
  </si>
  <si>
    <t>2019年部门预算表</t>
  </si>
  <si>
    <t>收支预算总表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</si>
  <si>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</si>
  <si>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</si>
  <si>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</si>
  <si>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</si>
  <si>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</si>
  <si>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</si>
  <si>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</si>
  <si>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</si>
  <si>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</si>
  <si>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</si>
  <si>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</si>
  <si>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</si>
  <si>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</si>
  <si>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</si>
  <si>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</si>
  <si>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</si>
  <si>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</si>
  <si>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</si>
  <si>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</si>
  <si>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</si>
  <si>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</si>
  <si>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</si>
  <si>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</si>
  <si>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</si>
  <si>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</si>
  <si>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</si>
  <si>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</si>
  <si>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</si>
  <si>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</si>
  <si>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</si>
  <si>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</si>
  <si>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</si>
  <si>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</si>
  <si>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</si>
  <si>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</si>
  <si>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</si>
  <si>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</si>
  <si>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</si>
  <si>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</si>
  <si>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</si>
  <si>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</si>
  <si>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</si>
  <si>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</si>
  <si>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</si>
  <si>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</si>
  <si>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</si>
  <si>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</si>
  <si>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</si>
  <si>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</si>
  <si>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</si>
  <si>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</si>
  <si>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</si>
  <si>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</si>
  <si>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</si>
  <si>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</si>
  <si>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</si>
  <si>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</si>
  <si>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</si>
  <si>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</si>
  <si>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</si>
  <si>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</si>
  <si>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</si>
  <si>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</si>
  <si>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</si>
  <si>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</si>
  <si>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</si>
  <si>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</si>
  <si>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</si>
  <si>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</si>
  <si>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</si>
  <si>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</si>
  <si>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</si>
  <si>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</si>
  <si>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</si>
  <si>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</si>
  <si>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</si>
  <si>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</si>
  <si>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</si>
  <si>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</si>
  <si>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</si>
  <si>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</si>
  <si>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</si>
  <si>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</si>
  <si>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</si>
  <si>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</si>
  <si>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</si>
  <si>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</si>
  <si>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</si>
  <si>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</si>
  <si>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</si>
  <si>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</si>
  <si>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</si>
  <si>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</si>
  <si>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</si>
  <si>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</si>
  <si>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</si>
  <si>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</si>
  <si>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</si>
  <si>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</si>
  <si>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</si>
  <si>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</si>
  <si>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</si>
  <si>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</si>
  <si>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</si>
  <si>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</si>
  <si>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</si>
  <si>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</si>
  <si>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</si>
  <si>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</si>
  <si>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</si>
  <si>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</si>
  <si>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</si>
  <si>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</si>
  <si>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</si>
  <si>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</si>
  <si>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</si>
  <si>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</si>
  <si>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</si>
  <si>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</si>
  <si>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</si>
  <si>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</si>
  <si>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</si>
  <si>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</si>
  <si>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</si>
  <si>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</si>
  <si>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</si>
  <si>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</si>
  <si>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</si>
  <si>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</si>
  <si>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</si>
  <si>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</si>
  <si>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</si>
  <si>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</si>
  <si>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社会保障和就业支出</t>
  </si>
  <si>
    <t>卫生健康支出</t>
  </si>
  <si>
    <t xml:space="preserve">填报单位:303南昌市青山湖区人力资源和社会保障局 , 303001南昌市青山湖区人力资源和社会保障局本级 , 303002南昌市青山湖区劳动监察局 , 303003南昌市青山湖区劳动人事争议仲裁院 , 303004南昌市青山湖区养老保险管理服务中心 , 303005南昌市青山湖区公共就业人才服务局 </t>
  </si>
  <si>
    <t>210</t>
  </si>
  <si>
    <t>　99</t>
  </si>
  <si>
    <t>　其他医疗卫生与计划生育支出</t>
  </si>
  <si>
    <t>　　2109901</t>
  </si>
  <si>
    <t>　　其他医疗卫生与计划生育支出</t>
  </si>
  <si>
    <t>　12</t>
  </si>
  <si>
    <t>　财政对基本医疗保险基金的补助</t>
  </si>
  <si>
    <t>　　2101202</t>
  </si>
  <si>
    <t>　　财政对城乡居民基本医疗保险基金的补助</t>
  </si>
  <si>
    <t>　　2101201</t>
  </si>
  <si>
    <t>　　财政对职工基本医疗保险基金的补助</t>
  </si>
  <si>
    <t>　11</t>
  </si>
  <si>
    <t>　行政事业单位医疗</t>
  </si>
  <si>
    <t>　　2101199</t>
  </si>
  <si>
    <t>　　其他行政事业单位医疗支出</t>
  </si>
  <si>
    <t>　01</t>
  </si>
  <si>
    <t>　卫生健康管理事务</t>
  </si>
  <si>
    <t>　　2100199</t>
  </si>
  <si>
    <t>　　其他卫生健康管理事务支出</t>
  </si>
  <si>
    <t>208</t>
  </si>
  <si>
    <t>　人力资源和社会保障管理事务</t>
  </si>
  <si>
    <t>　　2080199</t>
  </si>
  <si>
    <t>　　其他人力资源和社会保障管理事务支出</t>
  </si>
  <si>
    <t>　　2080112</t>
  </si>
  <si>
    <t>　　劳动人事争议调解仲裁</t>
  </si>
  <si>
    <t>　　2080109</t>
  </si>
  <si>
    <t>　　社会保险经办机构</t>
  </si>
  <si>
    <t>　　2080106</t>
  </si>
  <si>
    <t>　　就业管理事务</t>
  </si>
  <si>
    <t>　　2080105</t>
  </si>
  <si>
    <t>　　劳动保障监察</t>
  </si>
  <si>
    <t>　　2080101</t>
  </si>
  <si>
    <t>　　行政运行</t>
  </si>
  <si>
    <t>3010701</t>
  </si>
  <si>
    <t>　基础性绩效工资</t>
  </si>
  <si>
    <t>3010702</t>
  </si>
  <si>
    <t>　奖励性绩效工资</t>
  </si>
  <si>
    <t>3011205</t>
  </si>
  <si>
    <t>　生育保险缴费</t>
  </si>
  <si>
    <t>3011206</t>
  </si>
  <si>
    <t>　失业保险缴费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</si>
  <si>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</si>
  <si>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</si>
  <si>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</si>
  <si>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</si>
  <si>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</si>
  <si>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</si>
  <si>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</si>
  <si>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</si>
  <si>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</si>
  <si>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</si>
  <si>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</si>
  <si>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</si>
  <si>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</si>
  <si>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</si>
  <si>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</si>
  <si>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</si>
  <si>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3030102</t>
  </si>
  <si>
    <t>　离休干部护理费</t>
  </si>
  <si>
    <t>3030103</t>
  </si>
  <si>
    <t>　离休干部公用经费</t>
  </si>
  <si>
    <t>30305</t>
  </si>
  <si>
    <t>　生活补助</t>
  </si>
  <si>
    <t>3039901</t>
  </si>
  <si>
    <t>　离退休人员劳模津贴</t>
  </si>
  <si>
    <t>303</t>
  </si>
  <si>
    <t>南昌市青山湖区人力资源和社会保障局</t>
  </si>
  <si>
    <t>部门名称：南昌市青山湖区人力资源和社会保障局</t>
  </si>
  <si>
    <t>编制单位：南昌市青山湖区人力资源和社会保障局</t>
  </si>
  <si>
    <t>单位负责人签章：周斌</t>
  </si>
  <si>
    <t>财务负责人签章：潘远宜</t>
  </si>
  <si>
    <t>制表人签章：徐美华</t>
  </si>
  <si>
    <t>编制日期：2019.7.18</t>
  </si>
  <si>
    <t>201</t>
  </si>
  <si>
    <t>一般公共服务支出</t>
  </si>
  <si>
    <t>　03</t>
  </si>
  <si>
    <t>　政府办公厅（室）及相关机构事务</t>
  </si>
  <si>
    <t>　　2010301</t>
  </si>
  <si>
    <t>单位：元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</si>
</sst>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6" fillId="3" borderId="0" applyNumberFormat="0" applyBorder="0" applyAlignment="0" applyProtection="0"/>
    <xf numFmtId="0" fontId="49" fillId="4" borderId="0" applyNumberFormat="0" applyBorder="0" applyAlignment="0" applyProtection="0"/>
    <xf numFmtId="0" fontId="16" fillId="5" borderId="0" applyNumberFormat="0" applyBorder="0" applyAlignment="0" applyProtection="0"/>
    <xf numFmtId="0" fontId="49" fillId="6" borderId="0" applyNumberFormat="0" applyBorder="0" applyAlignment="0" applyProtection="0"/>
    <xf numFmtId="0" fontId="16" fillId="7" borderId="0" applyNumberFormat="0" applyBorder="0" applyAlignment="0" applyProtection="0"/>
    <xf numFmtId="0" fontId="49" fillId="8" borderId="0" applyNumberFormat="0" applyBorder="0" applyAlignment="0" applyProtection="0"/>
    <xf numFmtId="0" fontId="16" fillId="9" borderId="0" applyNumberFormat="0" applyBorder="0" applyAlignment="0" applyProtection="0"/>
    <xf numFmtId="0" fontId="49" fillId="10" borderId="0" applyNumberFormat="0" applyBorder="0" applyAlignment="0" applyProtection="0"/>
    <xf numFmtId="0" fontId="16" fillId="11" borderId="0" applyNumberFormat="0" applyBorder="0" applyAlignment="0" applyProtection="0"/>
    <xf numFmtId="0" fontId="49" fillId="12" borderId="0" applyNumberFormat="0" applyBorder="0" applyAlignment="0" applyProtection="0"/>
    <xf numFmtId="0" fontId="16" fillId="13" borderId="0" applyNumberFormat="0" applyBorder="0" applyAlignment="0" applyProtection="0"/>
    <xf numFmtId="0" fontId="49" fillId="14" borderId="0" applyNumberFormat="0" applyBorder="0" applyAlignment="0" applyProtection="0"/>
    <xf numFmtId="0" fontId="16" fillId="15" borderId="0" applyNumberFormat="0" applyBorder="0" applyAlignment="0" applyProtection="0"/>
    <xf numFmtId="0" fontId="49" fillId="16" borderId="0" applyNumberFormat="0" applyBorder="0" applyAlignment="0" applyProtection="0"/>
    <xf numFmtId="0" fontId="16" fillId="17" borderId="0" applyNumberFormat="0" applyBorder="0" applyAlignment="0" applyProtection="0"/>
    <xf numFmtId="0" fontId="49" fillId="18" borderId="0" applyNumberFormat="0" applyBorder="0" applyAlignment="0" applyProtection="0"/>
    <xf numFmtId="0" fontId="16" fillId="19" borderId="0" applyNumberFormat="0" applyBorder="0" applyAlignment="0" applyProtection="0"/>
    <xf numFmtId="0" fontId="49" fillId="20" borderId="0" applyNumberFormat="0" applyBorder="0" applyAlignment="0" applyProtection="0"/>
    <xf numFmtId="0" fontId="16" fillId="9" borderId="0" applyNumberFormat="0" applyBorder="0" applyAlignment="0" applyProtection="0"/>
    <xf numFmtId="0" fontId="49" fillId="21" borderId="0" applyNumberFormat="0" applyBorder="0" applyAlignment="0" applyProtection="0"/>
    <xf numFmtId="0" fontId="16" fillId="15" borderId="0" applyNumberFormat="0" applyBorder="0" applyAlignment="0" applyProtection="0"/>
    <xf numFmtId="0" fontId="49" fillId="22" borderId="0" applyNumberFormat="0" applyBorder="0" applyAlignment="0" applyProtection="0"/>
    <xf numFmtId="0" fontId="16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18" fillId="0" borderId="2" applyNumberFormat="0" applyFill="0" applyAlignment="0" applyProtection="0"/>
    <xf numFmtId="0" fontId="53" fillId="0" borderId="3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5" borderId="0" applyNumberFormat="0" applyBorder="0" applyAlignment="0" applyProtection="0"/>
    <xf numFmtId="0" fontId="22" fillId="7" borderId="0" applyNumberFormat="0" applyBorder="0" applyAlignment="0" applyProtection="0"/>
    <xf numFmtId="0" fontId="57" fillId="0" borderId="7" applyNumberFormat="0" applyFill="0" applyAlignment="0" applyProtection="0"/>
    <xf numFmtId="0" fontId="2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36" borderId="9" applyNumberFormat="0" applyAlignment="0" applyProtection="0"/>
    <xf numFmtId="0" fontId="24" fillId="37" borderId="10" applyNumberFormat="0" applyAlignment="0" applyProtection="0"/>
    <xf numFmtId="0" fontId="59" fillId="38" borderId="11" applyNumberFormat="0" applyAlignment="0" applyProtection="0"/>
    <xf numFmtId="0" fontId="25" fillId="39" borderId="12" applyNumberFormat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8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47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7" fillId="49" borderId="0" applyNumberFormat="0" applyBorder="0" applyAlignment="0" applyProtection="0"/>
    <xf numFmtId="0" fontId="63" fillId="50" borderId="0" applyNumberFormat="0" applyBorder="0" applyAlignment="0" applyProtection="0"/>
    <xf numFmtId="0" fontId="29" fillId="51" borderId="0" applyNumberFormat="0" applyBorder="0" applyAlignment="0" applyProtection="0"/>
    <xf numFmtId="0" fontId="64" fillId="36" borderId="15" applyNumberFormat="0" applyAlignment="0" applyProtection="0"/>
    <xf numFmtId="0" fontId="30" fillId="37" borderId="16" applyNumberFormat="0" applyAlignment="0" applyProtection="0"/>
    <xf numFmtId="0" fontId="65" fillId="52" borderId="9" applyNumberFormat="0" applyAlignment="0" applyProtection="0"/>
    <xf numFmtId="0" fontId="31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" fontId="9" fillId="0" borderId="22" xfId="0" applyNumberFormat="1" applyFont="1" applyBorder="1" applyAlignment="1" applyProtection="1">
      <alignment horizontal="left" vertical="center"/>
      <protection/>
    </xf>
    <xf numFmtId="4" fontId="9" fillId="0" borderId="20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horizontal="left" vertical="center"/>
      <protection/>
    </xf>
    <xf numFmtId="4" fontId="9" fillId="0" borderId="2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49" fontId="9" fillId="0" borderId="24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49" fontId="9" fillId="0" borderId="19" xfId="0" applyNumberFormat="1" applyFont="1" applyBorder="1" applyAlignment="1" applyProtection="1">
      <alignment vertical="center"/>
      <protection/>
    </xf>
    <xf numFmtId="184" fontId="2" fillId="3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49" fontId="9" fillId="0" borderId="26" xfId="0" applyNumberFormat="1" applyFont="1" applyBorder="1" applyAlignment="1" applyProtection="1">
      <alignment horizontal="center" vertical="center" wrapText="1"/>
      <protection/>
    </xf>
    <xf numFmtId="37" fontId="9" fillId="0" borderId="26" xfId="0" applyNumberFormat="1" applyFont="1" applyBorder="1" applyAlignment="1" applyProtection="1">
      <alignment horizontal="center" vertical="center" wrapText="1"/>
      <protection/>
    </xf>
    <xf numFmtId="37" fontId="9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/>
      <protection/>
    </xf>
    <xf numFmtId="4" fontId="9" fillId="0" borderId="20" xfId="64" applyNumberFormat="1" applyFont="1" applyBorder="1" applyAlignment="1" applyProtection="1">
      <alignment horizontal="right" vertical="center" wrapText="1"/>
      <protection/>
    </xf>
    <xf numFmtId="0" fontId="9" fillId="0" borderId="0" xfId="64" applyFont="1" applyBorder="1" applyAlignment="1" applyProtection="1">
      <alignment horizontal="left" vertical="center"/>
      <protection/>
    </xf>
    <xf numFmtId="0" fontId="1" fillId="0" borderId="0" xfId="64" applyFont="1" applyBorder="1" applyAlignment="1" applyProtection="1">
      <alignment/>
      <protection/>
    </xf>
    <xf numFmtId="4" fontId="9" fillId="0" borderId="19" xfId="64" applyNumberFormat="1" applyFont="1" applyBorder="1" applyAlignment="1" applyProtection="1">
      <alignment horizontal="right" vertical="center" wrapText="1"/>
      <protection/>
    </xf>
    <xf numFmtId="49" fontId="9" fillId="0" borderId="22" xfId="64" applyNumberFormat="1" applyFont="1" applyBorder="1" applyAlignment="1" applyProtection="1">
      <alignment horizontal="left" vertical="center" wrapText="1"/>
      <protection/>
    </xf>
    <xf numFmtId="4" fontId="9" fillId="0" borderId="22" xfId="64" applyNumberFormat="1" applyFont="1" applyBorder="1" applyAlignment="1" applyProtection="1">
      <alignment horizontal="right" vertical="center" wrapText="1"/>
      <protection/>
    </xf>
    <xf numFmtId="0" fontId="12" fillId="0" borderId="0" xfId="64" applyFont="1" applyBorder="1" applyAlignment="1" applyProtection="1">
      <alignment/>
      <protection/>
    </xf>
    <xf numFmtId="0" fontId="2" fillId="0" borderId="0" xfId="64" applyFont="1" applyBorder="1" applyAlignment="1" applyProtection="1">
      <alignment/>
      <protection/>
    </xf>
    <xf numFmtId="4" fontId="12" fillId="0" borderId="0" xfId="64" applyNumberFormat="1" applyFont="1" applyBorder="1" applyAlignment="1" applyProtection="1">
      <alignment/>
      <protection/>
    </xf>
    <xf numFmtId="4" fontId="9" fillId="0" borderId="19" xfId="64" applyNumberFormat="1" applyFont="1" applyBorder="1" applyAlignment="1" applyProtection="1">
      <alignment horizontal="right" vertical="center"/>
      <protection/>
    </xf>
    <xf numFmtId="4" fontId="9" fillId="0" borderId="24" xfId="64" applyNumberFormat="1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horizontal="center" vertical="center"/>
      <protection/>
    </xf>
    <xf numFmtId="0" fontId="0" fillId="0" borderId="0" xfId="65">
      <alignment/>
      <protection/>
    </xf>
    <xf numFmtId="0" fontId="32" fillId="0" borderId="0" xfId="65" applyFont="1" applyBorder="1" applyAlignment="1" applyProtection="1">
      <alignment horizontal="right"/>
      <protection/>
    </xf>
    <xf numFmtId="0" fontId="2" fillId="0" borderId="0" xfId="65" applyFont="1" applyBorder="1" applyAlignment="1" applyProtection="1">
      <alignment/>
      <protection/>
    </xf>
    <xf numFmtId="3" fontId="3" fillId="55" borderId="0" xfId="65" applyNumberFormat="1" applyFont="1" applyFill="1" applyBorder="1" applyAlignment="1" applyProtection="1">
      <alignment/>
      <protection/>
    </xf>
    <xf numFmtId="0" fontId="2" fillId="0" borderId="0" xfId="65" applyFont="1" applyBorder="1" applyAlignment="1" applyProtection="1">
      <alignment horizontal="center" vertical="center"/>
      <protection/>
    </xf>
    <xf numFmtId="49" fontId="2" fillId="0" borderId="0" xfId="65" applyNumberFormat="1" applyFont="1" applyBorder="1" applyAlignment="1" applyProtection="1">
      <alignment horizontal="center" vertical="center"/>
      <protection/>
    </xf>
    <xf numFmtId="0" fontId="5" fillId="0" borderId="0" xfId="65" applyFont="1" applyBorder="1" applyAlignment="1" applyProtection="1">
      <alignment/>
      <protection/>
    </xf>
    <xf numFmtId="0" fontId="5" fillId="0" borderId="0" xfId="65" applyFont="1" applyBorder="1" applyAlignment="1" applyProtection="1">
      <alignment horizontal="center"/>
      <protection/>
    </xf>
    <xf numFmtId="0" fontId="5" fillId="55" borderId="0" xfId="65" applyFont="1" applyFill="1" applyBorder="1" applyAlignment="1" applyProtection="1">
      <alignment horizontal="center"/>
      <protection/>
    </xf>
    <xf numFmtId="4" fontId="2" fillId="0" borderId="0" xfId="65" applyNumberFormat="1" applyFont="1" applyBorder="1" applyAlignment="1" applyProtection="1">
      <alignment/>
      <protection/>
    </xf>
    <xf numFmtId="0" fontId="6" fillId="0" borderId="0" xfId="65" applyFont="1" applyBorder="1" applyAlignment="1" applyProtection="1">
      <alignment horizontal="left" vertical="top"/>
      <protection/>
    </xf>
    <xf numFmtId="0" fontId="6" fillId="0" borderId="0" xfId="65" applyFont="1" applyBorder="1" applyAlignment="1" applyProtection="1">
      <alignment/>
      <protection/>
    </xf>
    <xf numFmtId="0" fontId="7" fillId="0" borderId="0" xfId="65" applyFont="1" applyBorder="1" applyAlignment="1" applyProtection="1">
      <alignment horizontal="left" vertical="top"/>
      <protection/>
    </xf>
    <xf numFmtId="0" fontId="5" fillId="0" borderId="0" xfId="65" applyFont="1" applyBorder="1" applyAlignment="1" applyProtection="1">
      <alignment horizontal="left" vertical="top"/>
      <protection/>
    </xf>
    <xf numFmtId="0" fontId="5" fillId="0" borderId="0" xfId="65" applyFont="1" applyBorder="1" applyAlignment="1" applyProtection="1">
      <alignment horizontal="left"/>
      <protection/>
    </xf>
    <xf numFmtId="4" fontId="9" fillId="0" borderId="22" xfId="65" applyNumberFormat="1" applyFont="1" applyBorder="1" applyAlignment="1" applyProtection="1">
      <alignment horizontal="center" vertical="center"/>
      <protection/>
    </xf>
    <xf numFmtId="0" fontId="1" fillId="0" borderId="0" xfId="65" applyFont="1" applyBorder="1" applyAlignment="1" applyProtection="1">
      <alignment/>
      <protection/>
    </xf>
    <xf numFmtId="0" fontId="9" fillId="0" borderId="19" xfId="65" applyFont="1" applyBorder="1" applyAlignment="1" applyProtection="1">
      <alignment horizontal="center" vertical="center"/>
      <protection/>
    </xf>
    <xf numFmtId="0" fontId="9" fillId="0" borderId="20" xfId="65" applyFont="1" applyBorder="1" applyAlignment="1" applyProtection="1">
      <alignment horizontal="center" vertical="center"/>
      <protection/>
    </xf>
    <xf numFmtId="0" fontId="9" fillId="0" borderId="21" xfId="65" applyFont="1" applyBorder="1" applyAlignment="1" applyProtection="1">
      <alignment horizontal="center" vertical="center"/>
      <protection/>
    </xf>
    <xf numFmtId="4" fontId="9" fillId="0" borderId="22" xfId="65" applyNumberFormat="1" applyFont="1" applyBorder="1" applyAlignment="1" applyProtection="1">
      <alignment horizontal="left" vertical="center"/>
      <protection/>
    </xf>
    <xf numFmtId="4" fontId="9" fillId="0" borderId="20" xfId="65" applyNumberFormat="1" applyFont="1" applyBorder="1" applyAlignment="1" applyProtection="1">
      <alignment horizontal="right" vertical="center" wrapText="1"/>
      <protection/>
    </xf>
    <xf numFmtId="0" fontId="9" fillId="0" borderId="19" xfId="65" applyFont="1" applyBorder="1" applyAlignment="1" applyProtection="1">
      <alignment/>
      <protection/>
    </xf>
    <xf numFmtId="4" fontId="9" fillId="0" borderId="19" xfId="65" applyNumberFormat="1" applyFont="1" applyBorder="1" applyAlignment="1" applyProtection="1">
      <alignment/>
      <protection/>
    </xf>
    <xf numFmtId="4" fontId="9" fillId="0" borderId="19" xfId="65" applyNumberFormat="1" applyFont="1" applyBorder="1" applyAlignment="1" applyProtection="1">
      <alignment horizontal="right" vertical="center" wrapText="1"/>
      <protection/>
    </xf>
    <xf numFmtId="4" fontId="9" fillId="0" borderId="19" xfId="65" applyNumberFormat="1" applyFont="1" applyBorder="1" applyAlignment="1" applyProtection="1">
      <alignment horizontal="left" vertical="center"/>
      <protection/>
    </xf>
    <xf numFmtId="4" fontId="9" fillId="0" borderId="21" xfId="65" applyNumberFormat="1" applyFont="1" applyBorder="1" applyAlignment="1" applyProtection="1">
      <alignment horizontal="right" vertical="center" wrapText="1"/>
      <protection/>
    </xf>
    <xf numFmtId="4" fontId="9" fillId="0" borderId="19" xfId="65" applyNumberFormat="1" applyFont="1" applyBorder="1" applyAlignment="1" applyProtection="1">
      <alignment horizontal="center" vertical="center"/>
      <protection/>
    </xf>
    <xf numFmtId="4" fontId="9" fillId="0" borderId="24" xfId="65" applyNumberFormat="1" applyFont="1" applyBorder="1" applyAlignment="1" applyProtection="1">
      <alignment horizontal="left" vertical="center"/>
      <protection/>
    </xf>
    <xf numFmtId="4" fontId="9" fillId="0" borderId="24" xfId="65" applyNumberFormat="1" applyFont="1" applyBorder="1" applyAlignment="1" applyProtection="1">
      <alignment/>
      <protection/>
    </xf>
    <xf numFmtId="0" fontId="1" fillId="0" borderId="19" xfId="65" applyFont="1" applyBorder="1" applyAlignment="1" applyProtection="1">
      <alignment/>
      <protection/>
    </xf>
    <xf numFmtId="49" fontId="9" fillId="0" borderId="22" xfId="65" applyNumberFormat="1" applyFont="1" applyBorder="1" applyAlignment="1" applyProtection="1">
      <alignment horizontal="left" vertical="center" wrapText="1"/>
      <protection/>
    </xf>
    <xf numFmtId="4" fontId="9" fillId="0" borderId="22" xfId="65" applyNumberFormat="1" applyFont="1" applyBorder="1" applyAlignment="1" applyProtection="1">
      <alignment horizontal="right" vertical="center" wrapText="1"/>
      <protection/>
    </xf>
    <xf numFmtId="4" fontId="9" fillId="0" borderId="24" xfId="65" applyNumberFormat="1" applyFont="1" applyBorder="1" applyAlignment="1" applyProtection="1">
      <alignment horizontal="right" vertical="center" wrapText="1"/>
      <protection/>
    </xf>
    <xf numFmtId="4" fontId="9" fillId="0" borderId="27" xfId="65" applyNumberFormat="1" applyFont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/>
      <protection/>
    </xf>
    <xf numFmtId="4" fontId="9" fillId="0" borderId="28" xfId="65" applyNumberFormat="1" applyFont="1" applyBorder="1" applyAlignment="1" applyProtection="1">
      <alignment horizontal="right" vertical="center" wrapText="1"/>
      <protection/>
    </xf>
    <xf numFmtId="4" fontId="9" fillId="0" borderId="27" xfId="65" applyNumberFormat="1" applyFont="1" applyBorder="1" applyAlignment="1" applyProtection="1">
      <alignment horizontal="center" vertical="center"/>
      <protection/>
    </xf>
    <xf numFmtId="4" fontId="1" fillId="0" borderId="20" xfId="65" applyNumberFormat="1" applyFont="1" applyBorder="1" applyAlignment="1" applyProtection="1">
      <alignment/>
      <protection/>
    </xf>
    <xf numFmtId="4" fontId="9" fillId="0" borderId="28" xfId="65" applyNumberFormat="1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4" fontId="9" fillId="0" borderId="28" xfId="64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49" fontId="9" fillId="0" borderId="28" xfId="64" applyNumberFormat="1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  <cellStyle name="注释 3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6384" width="9.140625" style="1" customWidth="1"/>
  </cols>
  <sheetData>
    <row r="1" spans="1:256" ht="1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4"/>
      <c r="U1" s="55" t="s">
        <v>1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4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4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61.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51"/>
      <c r="R3" s="52"/>
      <c r="S3" s="54"/>
      <c r="T3" s="54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38.25" customHeight="1">
      <c r="A4" s="52"/>
      <c r="B4" s="56"/>
      <c r="C4" s="56"/>
      <c r="D4" s="56"/>
      <c r="E4" s="56"/>
      <c r="F4" s="57"/>
      <c r="G4" s="57"/>
      <c r="H4" s="56"/>
      <c r="I4" s="56"/>
      <c r="J4" s="56"/>
      <c r="K4" s="56"/>
      <c r="L4" s="56"/>
      <c r="M4" s="56"/>
      <c r="N4" s="56"/>
      <c r="O4" s="56"/>
      <c r="P4" s="56"/>
      <c r="Q4" s="54"/>
      <c r="R4" s="54"/>
      <c r="S4" s="54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">
      <c r="A5" s="54"/>
      <c r="B5" s="54"/>
      <c r="C5" s="52"/>
      <c r="D5" s="52"/>
      <c r="E5" s="52"/>
      <c r="F5" s="54"/>
      <c r="G5" s="54"/>
      <c r="H5" s="52"/>
      <c r="I5" s="52"/>
      <c r="J5" s="54"/>
      <c r="K5" s="54"/>
      <c r="L5" s="54"/>
      <c r="M5" s="52"/>
      <c r="N5" s="52"/>
      <c r="O5" s="52"/>
      <c r="P5" s="52"/>
      <c r="Q5" s="54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25.5" customHeight="1">
      <c r="A6" s="52"/>
      <c r="B6" s="54"/>
      <c r="C6" s="52"/>
      <c r="D6" s="52"/>
      <c r="E6" s="52"/>
      <c r="F6" s="58" t="s">
        <v>207</v>
      </c>
      <c r="G6" s="58"/>
      <c r="H6" s="59"/>
      <c r="I6" s="59"/>
      <c r="J6" s="59"/>
      <c r="K6" s="60"/>
      <c r="L6" s="59"/>
      <c r="M6" s="60"/>
      <c r="N6" s="52"/>
      <c r="O6" s="52"/>
      <c r="P6" s="52"/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2.5">
      <c r="A7" s="52"/>
      <c r="B7" s="54"/>
      <c r="C7" s="54"/>
      <c r="D7" s="52"/>
      <c r="E7" s="52"/>
      <c r="F7" s="58"/>
      <c r="G7" s="58"/>
      <c r="H7" s="58"/>
      <c r="I7" s="58"/>
      <c r="J7" s="58"/>
      <c r="K7" s="58"/>
      <c r="L7" s="58"/>
      <c r="M7" s="58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2.5">
      <c r="A8" s="52"/>
      <c r="B8" s="52"/>
      <c r="C8" s="54"/>
      <c r="D8" s="52"/>
      <c r="E8" s="52"/>
      <c r="F8" s="58"/>
      <c r="G8" s="58"/>
      <c r="H8" s="58"/>
      <c r="I8" s="58"/>
      <c r="J8" s="58"/>
      <c r="K8" s="58"/>
      <c r="L8" s="58"/>
      <c r="M8" s="58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2.5">
      <c r="A9" s="52"/>
      <c r="B9" s="52"/>
      <c r="C9" s="54"/>
      <c r="D9" s="54"/>
      <c r="E9" s="52"/>
      <c r="F9" s="58"/>
      <c r="G9" s="58"/>
      <c r="H9" s="58"/>
      <c r="I9" s="58"/>
      <c r="J9" s="58"/>
      <c r="K9" s="58"/>
      <c r="L9" s="58"/>
      <c r="M9" s="58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4"/>
      <c r="IT9" s="54"/>
      <c r="IU9" s="61"/>
      <c r="IV9" s="52"/>
    </row>
    <row r="10" spans="1:256" ht="24.75" customHeight="1">
      <c r="A10" s="52"/>
      <c r="B10" s="52"/>
      <c r="C10" s="52"/>
      <c r="D10" s="54"/>
      <c r="E10" s="52"/>
      <c r="F10" s="66" t="s">
        <v>212</v>
      </c>
      <c r="G10" s="58"/>
      <c r="H10" s="58"/>
      <c r="I10" s="58"/>
      <c r="J10" s="58"/>
      <c r="K10" s="58"/>
      <c r="L10" s="58"/>
      <c r="M10" s="58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4"/>
      <c r="IT10" s="52"/>
      <c r="IU10" s="54"/>
      <c r="IV10" s="52"/>
    </row>
    <row r="11" spans="1:256" ht="22.5">
      <c r="A11" s="52"/>
      <c r="B11" s="52"/>
      <c r="C11" s="52"/>
      <c r="D11" s="52"/>
      <c r="E11" s="52"/>
      <c r="F11" s="58"/>
      <c r="G11" s="58"/>
      <c r="H11" s="58"/>
      <c r="I11" s="58"/>
      <c r="J11" s="58"/>
      <c r="K11" s="58"/>
      <c r="L11" s="58"/>
      <c r="M11" s="58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4"/>
      <c r="IT11" s="52"/>
      <c r="IU11" s="54"/>
      <c r="IV11" s="52"/>
    </row>
    <row r="12" spans="1:256" ht="22.5">
      <c r="A12" s="52"/>
      <c r="B12" s="52"/>
      <c r="C12" s="52"/>
      <c r="D12" s="52"/>
      <c r="E12" s="52"/>
      <c r="F12" s="58"/>
      <c r="G12" s="58"/>
      <c r="H12" s="58"/>
      <c r="I12" s="58"/>
      <c r="J12" s="58"/>
      <c r="K12" s="58"/>
      <c r="L12" s="58"/>
      <c r="M12" s="58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4"/>
      <c r="IV12" s="54"/>
    </row>
    <row r="13" spans="1:256" ht="24.75" customHeight="1">
      <c r="A13" s="52"/>
      <c r="B13" s="52"/>
      <c r="C13" s="52"/>
      <c r="D13" s="52"/>
      <c r="E13" s="52"/>
      <c r="F13" s="58" t="s">
        <v>208</v>
      </c>
      <c r="G13" s="58"/>
      <c r="H13" s="59"/>
      <c r="I13" s="59"/>
      <c r="J13" s="59"/>
      <c r="K13" s="60"/>
      <c r="L13" s="60"/>
      <c r="M13" s="60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4"/>
    </row>
    <row r="14" spans="1:256" ht="15">
      <c r="A14" s="52"/>
      <c r="B14" s="52"/>
      <c r="C14" s="52"/>
      <c r="D14" s="52"/>
      <c r="E14" s="52"/>
      <c r="F14" s="52"/>
      <c r="G14" s="52"/>
      <c r="H14" s="52"/>
      <c r="I14" s="54"/>
      <c r="J14" s="54"/>
      <c r="K14" s="5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4"/>
    </row>
    <row r="15" spans="1:256" ht="32.25" customHeight="1">
      <c r="A15" s="52"/>
      <c r="B15" s="52"/>
      <c r="C15" s="52"/>
      <c r="D15" s="52"/>
      <c r="E15" s="52"/>
      <c r="F15" s="52"/>
      <c r="G15" s="52"/>
      <c r="H15" s="52"/>
      <c r="I15" s="54"/>
      <c r="J15" s="52"/>
      <c r="K15" s="5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4"/>
    </row>
    <row r="16" spans="1:256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16" ht="31.5" customHeight="1">
      <c r="A17" s="62" t="s">
        <v>209</v>
      </c>
      <c r="B17" s="62"/>
      <c r="C17" s="62"/>
      <c r="D17" s="62"/>
      <c r="E17" s="63"/>
      <c r="F17" s="62"/>
      <c r="G17" s="62" t="s">
        <v>210</v>
      </c>
      <c r="H17" s="62"/>
      <c r="I17" s="63"/>
      <c r="J17" s="62"/>
      <c r="K17" s="62"/>
      <c r="L17" s="62"/>
      <c r="M17" s="62" t="s">
        <v>211</v>
      </c>
      <c r="N17" s="62"/>
      <c r="O17" s="64"/>
      <c r="P17" s="52"/>
    </row>
    <row r="18" spans="1:16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22.5">
      <c r="A20" s="52"/>
      <c r="B20" s="52"/>
      <c r="C20" s="52"/>
      <c r="D20" s="52"/>
      <c r="E20" s="52"/>
      <c r="F20" s="52"/>
      <c r="G20" s="52"/>
      <c r="H20" s="52"/>
      <c r="I20" s="52"/>
      <c r="J20" s="58"/>
      <c r="K20" s="52"/>
      <c r="L20" s="52"/>
      <c r="M20" s="52"/>
      <c r="N20" s="52"/>
      <c r="O20" s="52"/>
      <c r="P20" s="52"/>
    </row>
    <row r="21" spans="1:16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30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30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11.140625" style="1" customWidth="1"/>
    <col min="5" max="5" width="10.8515625" style="1" customWidth="1"/>
  </cols>
  <sheetData>
    <row r="1" s="1" customFormat="1" ht="15"/>
    <row r="2" spans="1:3" s="1" customFormat="1" ht="29.25" customHeight="1">
      <c r="A2" s="114" t="s">
        <v>134</v>
      </c>
      <c r="B2" s="114"/>
      <c r="C2" s="114"/>
    </row>
    <row r="3" s="1" customFormat="1" ht="17.25" customHeight="1"/>
    <row r="4" spans="1:3" s="1" customFormat="1" ht="15.75" customHeight="1">
      <c r="A4" s="109" t="s">
        <v>135</v>
      </c>
      <c r="B4" s="102" t="s">
        <v>29</v>
      </c>
      <c r="C4" s="102" t="s">
        <v>22</v>
      </c>
    </row>
    <row r="5" spans="1:3" s="1" customFormat="1" ht="19.5" customHeight="1">
      <c r="A5" s="109"/>
      <c r="B5" s="102"/>
      <c r="C5" s="102"/>
    </row>
    <row r="6" spans="1:3" s="1" customFormat="1" ht="22.5" customHeight="1">
      <c r="A6" s="5" t="s">
        <v>43</v>
      </c>
      <c r="B6" s="5">
        <v>1</v>
      </c>
      <c r="C6" s="5">
        <v>2</v>
      </c>
    </row>
    <row r="7" spans="1:4" s="1" customFormat="1" ht="27.75" customHeight="1">
      <c r="A7" s="44" t="s">
        <v>29</v>
      </c>
      <c r="B7" s="49">
        <f>38209049.62-30500+74132.84+50000-63870.42</f>
        <v>38238812.04</v>
      </c>
      <c r="C7" s="50"/>
      <c r="D7" s="47"/>
    </row>
    <row r="8" spans="1:4" s="1" customFormat="1" ht="27.75" customHeight="1">
      <c r="A8" s="44" t="s">
        <v>137</v>
      </c>
      <c r="B8" s="49">
        <f>38209049.62-30500+74132.84-63870.42</f>
        <v>38188812.04</v>
      </c>
      <c r="C8" s="50"/>
      <c r="D8" s="42"/>
    </row>
    <row r="9" spans="1:4" s="1" customFormat="1" ht="27.75" customHeight="1">
      <c r="A9" s="44" t="s">
        <v>138</v>
      </c>
      <c r="B9" s="49">
        <v>50000</v>
      </c>
      <c r="C9" s="50"/>
      <c r="D9" s="42"/>
    </row>
    <row r="10" spans="1:3" s="1" customFormat="1" ht="27.75" customHeight="1">
      <c r="A10" s="39"/>
      <c r="B10" s="2"/>
      <c r="C10" s="2"/>
    </row>
    <row r="11" spans="1:3" s="1" customFormat="1" ht="27.75" customHeight="1">
      <c r="A11" s="2"/>
      <c r="B11" s="2"/>
      <c r="C11" s="2"/>
    </row>
    <row r="12" spans="1:3" s="1" customFormat="1" ht="27.75" customHeight="1">
      <c r="A12" s="2"/>
      <c r="C12" s="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114" t="s">
        <v>136</v>
      </c>
      <c r="B2" s="114"/>
      <c r="C2" s="114"/>
      <c r="D2" s="114"/>
    </row>
    <row r="3" s="1" customFormat="1" ht="17.25" customHeight="1"/>
    <row r="4" spans="1:4" s="1" customFormat="1" ht="21.75" customHeight="1">
      <c r="A4" s="109" t="s">
        <v>135</v>
      </c>
      <c r="B4" s="102" t="s">
        <v>31</v>
      </c>
      <c r="C4" s="102" t="s">
        <v>55</v>
      </c>
      <c r="D4" s="102" t="s">
        <v>56</v>
      </c>
    </row>
    <row r="5" spans="1:4" s="1" customFormat="1" ht="47.25" customHeight="1">
      <c r="A5" s="109"/>
      <c r="B5" s="102"/>
      <c r="C5" s="102"/>
      <c r="D5" s="102"/>
    </row>
    <row r="6" spans="1:4" s="1" customFormat="1" ht="22.5" customHeight="1">
      <c r="A6" s="5" t="s">
        <v>43</v>
      </c>
      <c r="B6" s="5">
        <v>1</v>
      </c>
      <c r="C6" s="5">
        <v>2</v>
      </c>
      <c r="D6" s="5">
        <v>3</v>
      </c>
    </row>
    <row r="7" spans="1:8" s="1" customFormat="1" ht="27.75" customHeight="1">
      <c r="A7" s="44" t="s">
        <v>0</v>
      </c>
      <c r="B7" s="49">
        <f>38199049.62-30500+74132.84+50000-63870.42</f>
        <v>38228812.04</v>
      </c>
      <c r="C7" s="49">
        <f>38199049.62-30500+74132.84+50000-63870.42</f>
        <v>38228812.04</v>
      </c>
      <c r="D7" s="49"/>
      <c r="E7" s="42"/>
      <c r="F7" s="42"/>
      <c r="G7" s="42"/>
      <c r="H7" s="42"/>
    </row>
    <row r="8" spans="1:8" s="1" customFormat="1" ht="37.5" customHeight="1">
      <c r="A8" s="44" t="s">
        <v>137</v>
      </c>
      <c r="B8" s="49">
        <f>38199049.62-30500+74132.84-63870.42</f>
        <v>38178812.04</v>
      </c>
      <c r="C8" s="49">
        <f>38199049.62-30500+74132.84-63870.42</f>
        <v>38178812.04</v>
      </c>
      <c r="D8" s="49"/>
      <c r="E8" s="42"/>
      <c r="F8" s="42"/>
      <c r="G8" s="42"/>
      <c r="H8" s="42"/>
    </row>
    <row r="9" spans="1:8" s="1" customFormat="1" ht="27.75" customHeight="1">
      <c r="A9" s="44" t="s">
        <v>138</v>
      </c>
      <c r="B9" s="49">
        <v>50000</v>
      </c>
      <c r="C9" s="49">
        <v>50000</v>
      </c>
      <c r="D9" s="49"/>
      <c r="E9" s="42"/>
      <c r="F9" s="42"/>
      <c r="G9" s="42"/>
      <c r="H9" s="42"/>
    </row>
    <row r="10" spans="1:4" s="1" customFormat="1" ht="27.75" customHeight="1">
      <c r="A10" s="2"/>
      <c r="B10" s="2"/>
      <c r="C10" s="2"/>
      <c r="D10" s="2"/>
    </row>
    <row r="11" spans="1:8" s="1" customFormat="1" ht="27.75" customHeight="1">
      <c r="A11" s="2"/>
      <c r="B11" s="2"/>
      <c r="C11" s="2"/>
      <c r="D11" s="2"/>
      <c r="E11" s="2"/>
      <c r="F11" s="2"/>
      <c r="G11" s="2"/>
      <c r="H11" s="2"/>
    </row>
    <row r="12" spans="1:7" s="1" customFormat="1" ht="27.75" customHeight="1">
      <c r="A12" s="2"/>
      <c r="C12" s="2"/>
      <c r="D12" s="2"/>
      <c r="E12" s="2"/>
      <c r="F12" s="2"/>
      <c r="G12" s="2"/>
    </row>
    <row r="13" s="1" customFormat="1" ht="27.75" customHeight="1">
      <c r="C13" s="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95"/>
  <sheetViews>
    <sheetView showGridLines="0" zoomScalePageLayoutView="0" workbookViewId="0" topLeftCell="A34">
      <selection activeCell="D49" sqref="D4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43" width="9.140625" style="1" customWidth="1"/>
  </cols>
  <sheetData>
    <row r="2" spans="1:4" s="1" customFormat="1" ht="29.25" customHeight="1">
      <c r="A2" s="101" t="s">
        <v>3</v>
      </c>
      <c r="B2" s="101"/>
      <c r="C2" s="101"/>
      <c r="D2" s="101"/>
    </row>
    <row r="3" spans="1:4" s="1" customFormat="1" ht="17.25" customHeight="1">
      <c r="A3" s="41" t="s">
        <v>139</v>
      </c>
      <c r="B3" s="3"/>
      <c r="C3" s="3"/>
      <c r="D3" s="99" t="s">
        <v>218</v>
      </c>
    </row>
    <row r="4" spans="1:4" s="1" customFormat="1" ht="17.25" customHeight="1">
      <c r="A4" s="102" t="s">
        <v>4</v>
      </c>
      <c r="B4" s="102"/>
      <c r="C4" s="102" t="s">
        <v>5</v>
      </c>
      <c r="D4" s="102"/>
    </row>
    <row r="5" spans="1:4" s="1" customFormat="1" ht="17.25" customHeight="1">
      <c r="A5" s="69" t="s">
        <v>6</v>
      </c>
      <c r="B5" s="70" t="s">
        <v>7</v>
      </c>
      <c r="C5" s="71" t="s">
        <v>8</v>
      </c>
      <c r="D5" s="71" t="s">
        <v>7</v>
      </c>
    </row>
    <row r="6" spans="1:4" s="1" customFormat="1" ht="17.25" customHeight="1">
      <c r="A6" s="72" t="s">
        <v>9</v>
      </c>
      <c r="B6" s="73">
        <f>38199049.62-30500+74132.84+50000-63870.42</f>
        <v>38228812.04</v>
      </c>
      <c r="C6" s="74" t="s">
        <v>137</v>
      </c>
      <c r="D6" s="75">
        <f>38209049.62-30500+74132.84+50000-63870.42</f>
        <v>38238812.04</v>
      </c>
    </row>
    <row r="7" spans="1:4" s="1" customFormat="1" ht="17.25" customHeight="1">
      <c r="A7" s="72" t="s">
        <v>10</v>
      </c>
      <c r="B7" s="73">
        <f>38199049.62-30500+74132.84+50000-63870.42</f>
        <v>38228812.04</v>
      </c>
      <c r="C7" s="74" t="s">
        <v>138</v>
      </c>
      <c r="D7" s="75">
        <v>0</v>
      </c>
    </row>
    <row r="8" spans="1:4" s="1" customFormat="1" ht="17.25" customHeight="1">
      <c r="A8" s="72" t="s">
        <v>11</v>
      </c>
      <c r="B8" s="73"/>
      <c r="C8" s="74">
        <v>0</v>
      </c>
      <c r="D8" s="75">
        <v>0</v>
      </c>
    </row>
    <row r="9" spans="1:4" s="1" customFormat="1" ht="17.25" customHeight="1">
      <c r="A9" s="72" t="s">
        <v>12</v>
      </c>
      <c r="B9" s="73"/>
      <c r="C9" s="74">
        <v>0</v>
      </c>
      <c r="D9" s="75">
        <v>0</v>
      </c>
    </row>
    <row r="10" spans="1:4" s="1" customFormat="1" ht="17.25" customHeight="1">
      <c r="A10" s="72" t="s">
        <v>13</v>
      </c>
      <c r="B10" s="73"/>
      <c r="C10" s="74">
        <v>0</v>
      </c>
      <c r="D10" s="75">
        <v>0</v>
      </c>
    </row>
    <row r="11" spans="1:4" s="1" customFormat="1" ht="17.25" customHeight="1">
      <c r="A11" s="72" t="s">
        <v>14</v>
      </c>
      <c r="B11" s="73"/>
      <c r="C11" s="74">
        <v>0</v>
      </c>
      <c r="D11" s="75">
        <v>0</v>
      </c>
    </row>
    <row r="12" spans="1:4" s="1" customFormat="1" ht="17.25" customHeight="1">
      <c r="A12" s="72" t="s">
        <v>15</v>
      </c>
      <c r="B12" s="73"/>
      <c r="C12" s="74">
        <v>0</v>
      </c>
      <c r="D12" s="75">
        <v>0</v>
      </c>
    </row>
    <row r="13" spans="1:4" s="1" customFormat="1" ht="17.25" customHeight="1">
      <c r="A13" s="72" t="s">
        <v>16</v>
      </c>
      <c r="B13" s="73"/>
      <c r="C13" s="74">
        <v>0</v>
      </c>
      <c r="D13" s="75">
        <v>0</v>
      </c>
    </row>
    <row r="14" spans="1:4" s="1" customFormat="1" ht="17.25" customHeight="1">
      <c r="A14" s="72" t="s">
        <v>17</v>
      </c>
      <c r="B14" s="73"/>
      <c r="C14" s="74">
        <v>0</v>
      </c>
      <c r="D14" s="75">
        <v>0</v>
      </c>
    </row>
    <row r="15" spans="1:4" s="1" customFormat="1" ht="17.25" customHeight="1">
      <c r="A15" s="72" t="s">
        <v>18</v>
      </c>
      <c r="B15" s="76"/>
      <c r="C15" s="74">
        <v>0</v>
      </c>
      <c r="D15" s="75">
        <v>0</v>
      </c>
    </row>
    <row r="16" spans="1:4" s="1" customFormat="1" ht="17.25" customHeight="1">
      <c r="A16" s="77"/>
      <c r="B16" s="78"/>
      <c r="C16" s="74">
        <v>0</v>
      </c>
      <c r="D16" s="75">
        <v>0</v>
      </c>
    </row>
    <row r="17" spans="1:4" s="1" customFormat="1" ht="17.25" customHeight="1">
      <c r="A17" s="77"/>
      <c r="B17" s="76"/>
      <c r="C17" s="74">
        <v>0</v>
      </c>
      <c r="D17" s="75">
        <v>0</v>
      </c>
    </row>
    <row r="18" spans="1:4" s="1" customFormat="1" ht="17.25" customHeight="1">
      <c r="A18" s="77"/>
      <c r="B18" s="76"/>
      <c r="C18" s="74">
        <v>0</v>
      </c>
      <c r="D18" s="75">
        <v>0</v>
      </c>
    </row>
    <row r="19" spans="1:4" s="1" customFormat="1" ht="17.25" customHeight="1">
      <c r="A19" s="75"/>
      <c r="B19" s="76"/>
      <c r="C19" s="74">
        <v>0</v>
      </c>
      <c r="D19" s="75">
        <v>0</v>
      </c>
    </row>
    <row r="20" spans="1:4" s="1" customFormat="1" ht="17.25" customHeight="1">
      <c r="A20" s="77"/>
      <c r="B20" s="76"/>
      <c r="C20" s="74">
        <v>0</v>
      </c>
      <c r="D20" s="75">
        <v>0</v>
      </c>
    </row>
    <row r="21" spans="1:4" s="1" customFormat="1" ht="17.25" customHeight="1">
      <c r="A21" s="77"/>
      <c r="B21" s="76"/>
      <c r="C21" s="74">
        <v>0</v>
      </c>
      <c r="D21" s="75">
        <v>0</v>
      </c>
    </row>
    <row r="22" spans="1:4" s="1" customFormat="1" ht="17.25" customHeight="1">
      <c r="A22" s="77"/>
      <c r="B22" s="76"/>
      <c r="C22" s="74">
        <v>0</v>
      </c>
      <c r="D22" s="75">
        <v>0</v>
      </c>
    </row>
    <row r="23" spans="1:4" s="1" customFormat="1" ht="17.25" customHeight="1">
      <c r="A23" s="77"/>
      <c r="B23" s="76"/>
      <c r="C23" s="74">
        <v>0</v>
      </c>
      <c r="D23" s="75">
        <v>0</v>
      </c>
    </row>
    <row r="24" spans="1:4" s="1" customFormat="1" ht="17.25" customHeight="1">
      <c r="A24" s="77"/>
      <c r="B24" s="76"/>
      <c r="C24" s="74">
        <v>0</v>
      </c>
      <c r="D24" s="75">
        <v>0</v>
      </c>
    </row>
    <row r="25" spans="1:4" s="1" customFormat="1" ht="17.25" customHeight="1">
      <c r="A25" s="77"/>
      <c r="B25" s="76"/>
      <c r="C25" s="74">
        <v>0</v>
      </c>
      <c r="D25" s="75">
        <v>0</v>
      </c>
    </row>
    <row r="26" spans="1:4" s="1" customFormat="1" ht="19.5" customHeight="1">
      <c r="A26" s="77"/>
      <c r="B26" s="76"/>
      <c r="C26" s="74">
        <v>0</v>
      </c>
      <c r="D26" s="75">
        <v>0</v>
      </c>
    </row>
    <row r="27" spans="1:4" s="1" customFormat="1" ht="19.5" customHeight="1">
      <c r="A27" s="77"/>
      <c r="B27" s="76"/>
      <c r="C27" s="74">
        <v>0</v>
      </c>
      <c r="D27" s="75">
        <v>0</v>
      </c>
    </row>
    <row r="28" spans="1:4" s="1" customFormat="1" ht="19.5" customHeight="1">
      <c r="A28" s="77"/>
      <c r="B28" s="76"/>
      <c r="C28" s="74">
        <v>0</v>
      </c>
      <c r="D28" s="75">
        <v>0</v>
      </c>
    </row>
    <row r="29" spans="1:4" s="1" customFormat="1" ht="19.5" customHeight="1">
      <c r="A29" s="77"/>
      <c r="B29" s="76"/>
      <c r="C29" s="74">
        <v>0</v>
      </c>
      <c r="D29" s="75">
        <v>0</v>
      </c>
    </row>
    <row r="30" spans="1:4" s="1" customFormat="1" ht="19.5" customHeight="1">
      <c r="A30" s="77"/>
      <c r="B30" s="76"/>
      <c r="C30" s="74">
        <v>0</v>
      </c>
      <c r="D30" s="75">
        <v>0</v>
      </c>
    </row>
    <row r="31" spans="1:4" s="1" customFormat="1" ht="19.5" customHeight="1">
      <c r="A31" s="77"/>
      <c r="B31" s="76"/>
      <c r="C31" s="74">
        <v>0</v>
      </c>
      <c r="D31" s="75">
        <v>0</v>
      </c>
    </row>
    <row r="32" spans="1:4" s="1" customFormat="1" ht="19.5" customHeight="1">
      <c r="A32" s="77"/>
      <c r="B32" s="76"/>
      <c r="C32" s="74">
        <v>0</v>
      </c>
      <c r="D32" s="75">
        <v>0</v>
      </c>
    </row>
    <row r="33" spans="1:4" s="1" customFormat="1" ht="19.5" customHeight="1">
      <c r="A33" s="77"/>
      <c r="B33" s="76"/>
      <c r="C33" s="74">
        <v>0</v>
      </c>
      <c r="D33" s="75">
        <v>0</v>
      </c>
    </row>
    <row r="34" spans="1:4" s="1" customFormat="1" ht="19.5" customHeight="1">
      <c r="A34" s="77"/>
      <c r="B34" s="76"/>
      <c r="C34" s="74">
        <v>0</v>
      </c>
      <c r="D34" s="75">
        <v>0</v>
      </c>
    </row>
    <row r="35" spans="1:4" s="1" customFormat="1" ht="19.5" customHeight="1">
      <c r="A35" s="77"/>
      <c r="B35" s="76"/>
      <c r="C35" s="74">
        <v>0</v>
      </c>
      <c r="D35" s="75">
        <v>0</v>
      </c>
    </row>
    <row r="36" spans="1:4" s="1" customFormat="1" ht="19.5" customHeight="1">
      <c r="A36" s="77"/>
      <c r="B36" s="76"/>
      <c r="C36" s="74">
        <v>0</v>
      </c>
      <c r="D36" s="75">
        <v>0</v>
      </c>
    </row>
    <row r="37" spans="1:4" s="1" customFormat="1" ht="19.5" customHeight="1">
      <c r="A37" s="77"/>
      <c r="B37" s="76"/>
      <c r="C37" s="74">
        <v>0</v>
      </c>
      <c r="D37" s="75">
        <v>0</v>
      </c>
    </row>
    <row r="38" spans="1:4" s="1" customFormat="1" ht="19.5" customHeight="1">
      <c r="A38" s="77"/>
      <c r="B38" s="76"/>
      <c r="C38" s="74">
        <v>0</v>
      </c>
      <c r="D38" s="75">
        <v>0</v>
      </c>
    </row>
    <row r="39" spans="1:4" s="1" customFormat="1" ht="19.5" customHeight="1">
      <c r="A39" s="77"/>
      <c r="B39" s="76"/>
      <c r="C39" s="74">
        <v>0</v>
      </c>
      <c r="D39" s="75">
        <v>0</v>
      </c>
    </row>
    <row r="40" spans="1:4" s="1" customFormat="1" ht="19.5" customHeight="1">
      <c r="A40" s="77"/>
      <c r="B40" s="76"/>
      <c r="C40" s="74">
        <v>0</v>
      </c>
      <c r="D40" s="75">
        <v>0</v>
      </c>
    </row>
    <row r="41" spans="1:4" s="1" customFormat="1" ht="19.5" customHeight="1">
      <c r="A41" s="77"/>
      <c r="B41" s="76"/>
      <c r="C41" s="74">
        <v>0</v>
      </c>
      <c r="D41" s="75">
        <v>0</v>
      </c>
    </row>
    <row r="42" spans="1:4" s="1" customFormat="1" ht="19.5" customHeight="1">
      <c r="A42" s="77"/>
      <c r="B42" s="76"/>
      <c r="C42" s="74">
        <v>0</v>
      </c>
      <c r="D42" s="75">
        <v>0</v>
      </c>
    </row>
    <row r="43" spans="1:4" s="1" customFormat="1" ht="19.5" customHeight="1">
      <c r="A43" s="77"/>
      <c r="B43" s="76"/>
      <c r="C43" s="74">
        <v>0</v>
      </c>
      <c r="D43" s="75">
        <v>0</v>
      </c>
    </row>
    <row r="44" spans="1:4" s="1" customFormat="1" ht="19.5" customHeight="1">
      <c r="A44" s="77"/>
      <c r="B44" s="76"/>
      <c r="C44" s="74">
        <v>0</v>
      </c>
      <c r="D44" s="75">
        <v>0</v>
      </c>
    </row>
    <row r="45" spans="1:4" s="1" customFormat="1" ht="19.5" customHeight="1">
      <c r="A45" s="77"/>
      <c r="B45" s="76"/>
      <c r="C45" s="74">
        <v>0</v>
      </c>
      <c r="D45" s="75">
        <v>0</v>
      </c>
    </row>
    <row r="46" spans="1:4" s="1" customFormat="1" ht="19.5" customHeight="1">
      <c r="A46" s="77"/>
      <c r="B46" s="76"/>
      <c r="C46" s="74">
        <v>0</v>
      </c>
      <c r="D46" s="75">
        <v>0</v>
      </c>
    </row>
    <row r="47" spans="1:4" s="1" customFormat="1" ht="19.5" customHeight="1">
      <c r="A47" s="77"/>
      <c r="B47" s="76"/>
      <c r="C47" s="74">
        <v>0</v>
      </c>
      <c r="D47" s="75">
        <v>0</v>
      </c>
    </row>
    <row r="48" spans="1:4" s="1" customFormat="1" ht="19.5" customHeight="1">
      <c r="A48" s="77"/>
      <c r="B48" s="76"/>
      <c r="C48" s="74">
        <v>0</v>
      </c>
      <c r="D48" s="75">
        <v>0</v>
      </c>
    </row>
    <row r="49" spans="1:243" s="1" customFormat="1" ht="17.25" customHeight="1">
      <c r="A49" s="79" t="s">
        <v>19</v>
      </c>
      <c r="B49" s="73">
        <f>38199049.62-30500+74132.84+50000-63870.42</f>
        <v>38228812.04</v>
      </c>
      <c r="C49" s="79" t="s">
        <v>20</v>
      </c>
      <c r="D49" s="75">
        <f>38209049.62-30500+74132.84+50000-63870.42</f>
        <v>38238812.04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</row>
    <row r="50" spans="1:243" s="1" customFormat="1" ht="17.25" customHeight="1">
      <c r="A50" s="72" t="s">
        <v>21</v>
      </c>
      <c r="B50" s="73"/>
      <c r="C50" s="80" t="s">
        <v>22</v>
      </c>
      <c r="D50" s="76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</row>
    <row r="51" spans="1:243" s="1" customFormat="1" ht="17.25" customHeight="1">
      <c r="A51" s="72" t="s">
        <v>23</v>
      </c>
      <c r="B51" s="73">
        <v>10000</v>
      </c>
      <c r="C51" s="81"/>
      <c r="D51" s="76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</row>
    <row r="52" spans="1:243" s="1" customFormat="1" ht="17.25" customHeight="1">
      <c r="A52" s="82"/>
      <c r="B52" s="90"/>
      <c r="C52" s="81"/>
      <c r="D52" s="73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</row>
    <row r="53" spans="1:243" s="1" customFormat="1" ht="17.25" customHeight="1">
      <c r="A53" s="67" t="s">
        <v>24</v>
      </c>
      <c r="B53" s="88">
        <f>38209049.62-30500+74132.84+50000-63870.42</f>
        <v>38238812.04</v>
      </c>
      <c r="C53" s="89" t="s">
        <v>25</v>
      </c>
      <c r="D53" s="88">
        <f>38209049.62-30500+74132.84+50000-63870.42</f>
        <v>38238812.04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</row>
    <row r="54" spans="1:243" s="1" customFormat="1" ht="19.5" customHeight="1">
      <c r="A54" s="2"/>
      <c r="B54" s="2"/>
      <c r="C54" s="2"/>
      <c r="D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s="1" customFormat="1" ht="19.5" customHeight="1">
      <c r="A55" s="2"/>
      <c r="B55" s="2"/>
      <c r="C55" s="2"/>
      <c r="D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s="1" customFormat="1" ht="19.5" customHeight="1">
      <c r="A56" s="2"/>
      <c r="B56" s="2"/>
      <c r="C56" s="2"/>
      <c r="D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1" customFormat="1" ht="19.5" customHeight="1">
      <c r="A57" s="2"/>
      <c r="B57" s="2"/>
      <c r="C57" s="2"/>
      <c r="D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1" customFormat="1" ht="19.5" customHeight="1">
      <c r="A58" s="2"/>
      <c r="B58" s="2"/>
      <c r="C58" s="2"/>
      <c r="D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" customFormat="1" ht="19.5" customHeight="1">
      <c r="A59" s="2"/>
      <c r="B59" s="2"/>
      <c r="C59" s="2"/>
      <c r="D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1" customFormat="1" ht="19.5" customHeight="1">
      <c r="A60" s="2"/>
      <c r="B60" s="2"/>
      <c r="C60" s="2"/>
      <c r="D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s="1" customFormat="1" ht="19.5" customHeight="1">
      <c r="A61" s="2"/>
      <c r="B61" s="2"/>
      <c r="C61" s="2"/>
      <c r="D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1" customFormat="1" ht="19.5" customHeight="1">
      <c r="A62" s="2"/>
      <c r="B62" s="2"/>
      <c r="C62" s="2"/>
      <c r="D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s="1" customFormat="1" ht="19.5" customHeight="1">
      <c r="A63" s="2"/>
      <c r="B63" s="2"/>
      <c r="C63" s="2"/>
      <c r="D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" customFormat="1" ht="19.5" customHeight="1">
      <c r="A64" s="2"/>
      <c r="B64" s="2"/>
      <c r="C64" s="2"/>
      <c r="D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1" customFormat="1" ht="19.5" customHeight="1">
      <c r="A65" s="2"/>
      <c r="B65" s="2"/>
      <c r="C65" s="2"/>
      <c r="D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s="1" customFormat="1" ht="19.5" customHeight="1">
      <c r="A66" s="2"/>
      <c r="B66" s="2"/>
      <c r="C66" s="2"/>
      <c r="D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s="1" customFormat="1" ht="19.5" customHeight="1">
      <c r="A67" s="2"/>
      <c r="B67" s="2"/>
      <c r="C67" s="2"/>
      <c r="D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s="1" customFormat="1" ht="19.5" customHeight="1">
      <c r="A68" s="2"/>
      <c r="B68" s="2"/>
      <c r="C68" s="2"/>
      <c r="D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1" customFormat="1" ht="19.5" customHeight="1">
      <c r="A69" s="2"/>
      <c r="B69" s="2"/>
      <c r="C69" s="2"/>
      <c r="D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1" customFormat="1" ht="19.5" customHeight="1">
      <c r="A70" s="2"/>
      <c r="B70" s="2"/>
      <c r="C70" s="2"/>
      <c r="D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1" customFormat="1" ht="19.5" customHeight="1">
      <c r="A71" s="2"/>
      <c r="B71" s="2"/>
      <c r="C71" s="2"/>
      <c r="D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1" customFormat="1" ht="19.5" customHeight="1">
      <c r="A72" s="2"/>
      <c r="B72" s="2"/>
      <c r="C72" s="2"/>
      <c r="D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s="1" customFormat="1" ht="19.5" customHeight="1">
      <c r="A73" s="2"/>
      <c r="B73" s="2"/>
      <c r="C73" s="2"/>
      <c r="D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s="1" customFormat="1" ht="19.5" customHeight="1">
      <c r="A74" s="2"/>
      <c r="B74" s="2"/>
      <c r="C74" s="2"/>
      <c r="D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s="1" customFormat="1" ht="19.5" customHeight="1">
      <c r="A75" s="2"/>
      <c r="B75" s="2"/>
      <c r="C75" s="2"/>
      <c r="D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s="1" customFormat="1" ht="19.5" customHeight="1">
      <c r="A76" s="2"/>
      <c r="B76" s="2"/>
      <c r="C76" s="2"/>
      <c r="D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1" customFormat="1" ht="19.5" customHeight="1">
      <c r="A77" s="2"/>
      <c r="B77" s="2"/>
      <c r="C77" s="2"/>
      <c r="D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1" customFormat="1" ht="19.5" customHeight="1">
      <c r="A78" s="2"/>
      <c r="B78" s="2"/>
      <c r="C78" s="2"/>
      <c r="D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1" customFormat="1" ht="19.5" customHeight="1">
      <c r="A79" s="2"/>
      <c r="B79" s="2"/>
      <c r="C79" s="2"/>
      <c r="D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1" customFormat="1" ht="19.5" customHeight="1">
      <c r="A80" s="2"/>
      <c r="B80" s="2"/>
      <c r="C80" s="2"/>
      <c r="D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1" customFormat="1" ht="19.5" customHeight="1">
      <c r="A81" s="2"/>
      <c r="B81" s="2"/>
      <c r="C81" s="2"/>
      <c r="D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43" s="1" customFormat="1" ht="19.5" customHeight="1">
      <c r="A82" s="2"/>
      <c r="B82" s="2"/>
      <c r="C82" s="2"/>
      <c r="D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1:243" s="1" customFormat="1" ht="19.5" customHeight="1">
      <c r="A83" s="2"/>
      <c r="B83" s="2"/>
      <c r="C83" s="2"/>
      <c r="D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1" customFormat="1" ht="19.5" customHeight="1">
      <c r="A84" s="2"/>
      <c r="B84" s="2"/>
      <c r="C84" s="2"/>
      <c r="D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1" customFormat="1" ht="19.5" customHeight="1">
      <c r="A85" s="2"/>
      <c r="B85" s="2"/>
      <c r="C85" s="2"/>
      <c r="D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s="1" customFormat="1" ht="19.5" customHeight="1">
      <c r="A86" s="2"/>
      <c r="B86" s="2"/>
      <c r="C86" s="2"/>
      <c r="D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s="1" customFormat="1" ht="19.5" customHeight="1">
      <c r="A87" s="2"/>
      <c r="B87" s="2"/>
      <c r="C87" s="2"/>
      <c r="D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1" customFormat="1" ht="19.5" customHeight="1">
      <c r="A88" s="2"/>
      <c r="B88" s="2"/>
      <c r="C88" s="2"/>
      <c r="D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1" customFormat="1" ht="19.5" customHeight="1">
      <c r="A89" s="2"/>
      <c r="B89" s="2"/>
      <c r="C89" s="2"/>
      <c r="D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1" customFormat="1" ht="19.5" customHeight="1">
      <c r="A90" s="2"/>
      <c r="B90" s="2"/>
      <c r="C90" s="2"/>
      <c r="D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1" customFormat="1" ht="19.5" customHeight="1">
      <c r="A91" s="2"/>
      <c r="B91" s="2"/>
      <c r="C91" s="2"/>
      <c r="D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s="1" customFormat="1" ht="19.5" customHeight="1">
      <c r="A92" s="2"/>
      <c r="B92" s="2"/>
      <c r="C92" s="2"/>
      <c r="D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s="1" customFormat="1" ht="19.5" customHeight="1">
      <c r="A93" s="2"/>
      <c r="B93" s="2"/>
      <c r="C93" s="2"/>
      <c r="D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1" customFormat="1" ht="19.5" customHeight="1">
      <c r="A94" s="2"/>
      <c r="B94" s="2"/>
      <c r="C94" s="2"/>
      <c r="D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1" customFormat="1" ht="19.5" customHeight="1">
      <c r="A95" s="2"/>
      <c r="B95" s="2"/>
      <c r="C95" s="2"/>
      <c r="D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bestFit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" customFormat="1" ht="27.75" customHeight="1">
      <c r="A3" s="41" t="s">
        <v>139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9" t="s">
        <v>218</v>
      </c>
    </row>
    <row r="4" spans="1:15" s="1" customFormat="1" ht="17.25" customHeight="1">
      <c r="A4" s="102" t="s">
        <v>27</v>
      </c>
      <c r="B4" s="102" t="s">
        <v>28</v>
      </c>
      <c r="C4" s="104" t="s">
        <v>29</v>
      </c>
      <c r="D4" s="106" t="s">
        <v>30</v>
      </c>
      <c r="E4" s="102" t="s">
        <v>31</v>
      </c>
      <c r="F4" s="102"/>
      <c r="G4" s="102"/>
      <c r="H4" s="102"/>
      <c r="I4" s="102"/>
      <c r="J4" s="107" t="s">
        <v>32</v>
      </c>
      <c r="K4" s="107" t="s">
        <v>33</v>
      </c>
      <c r="L4" s="107" t="s">
        <v>34</v>
      </c>
      <c r="M4" s="107" t="s">
        <v>35</v>
      </c>
      <c r="N4" s="107" t="s">
        <v>36</v>
      </c>
      <c r="O4" s="106" t="s">
        <v>37</v>
      </c>
    </row>
    <row r="5" spans="1:15" s="1" customFormat="1" ht="58.5" customHeight="1">
      <c r="A5" s="102"/>
      <c r="B5" s="102"/>
      <c r="C5" s="105"/>
      <c r="D5" s="106"/>
      <c r="E5" s="15" t="s">
        <v>38</v>
      </c>
      <c r="F5" s="15" t="s">
        <v>39</v>
      </c>
      <c r="G5" s="15" t="s">
        <v>40</v>
      </c>
      <c r="H5" s="15" t="s">
        <v>41</v>
      </c>
      <c r="I5" s="15" t="s">
        <v>42</v>
      </c>
      <c r="J5" s="107"/>
      <c r="K5" s="107"/>
      <c r="L5" s="107"/>
      <c r="M5" s="107"/>
      <c r="N5" s="107"/>
      <c r="O5" s="106"/>
    </row>
    <row r="6" spans="1:15" s="1" customFormat="1" ht="21" customHeight="1">
      <c r="A6" s="16" t="s">
        <v>43</v>
      </c>
      <c r="B6" s="16" t="s">
        <v>43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s="1" customFormat="1" ht="39.75" customHeight="1">
      <c r="A7" s="83" t="s">
        <v>0</v>
      </c>
      <c r="B7" s="83" t="s">
        <v>29</v>
      </c>
      <c r="C7" s="84">
        <f>38209049.62-30500+74132.84+50000-63870.42</f>
        <v>38238812.04</v>
      </c>
      <c r="D7" s="84">
        <v>10000</v>
      </c>
      <c r="E7" s="84">
        <f>38199049.62-30500+74132.84+50000-63870.42</f>
        <v>38228812.04</v>
      </c>
      <c r="F7" s="84">
        <f>38199049.62-30500+74132.84+50000-63870.42</f>
        <v>38228812.04</v>
      </c>
      <c r="G7" s="84"/>
      <c r="H7" s="84"/>
      <c r="I7" s="84"/>
      <c r="J7" s="84"/>
      <c r="K7" s="84"/>
      <c r="L7" s="76"/>
      <c r="M7" s="85"/>
      <c r="N7" s="86"/>
      <c r="O7" s="76"/>
    </row>
    <row r="8" spans="1:15" s="1" customFormat="1" ht="39.75" customHeight="1">
      <c r="A8" s="83" t="s">
        <v>140</v>
      </c>
      <c r="B8" s="83" t="s">
        <v>138</v>
      </c>
      <c r="C8" s="84">
        <v>50000</v>
      </c>
      <c r="D8" s="84">
        <v>0</v>
      </c>
      <c r="E8" s="84">
        <v>50000</v>
      </c>
      <c r="F8" s="84">
        <v>50000</v>
      </c>
      <c r="G8" s="84"/>
      <c r="H8" s="84"/>
      <c r="I8" s="84"/>
      <c r="J8" s="84"/>
      <c r="K8" s="84"/>
      <c r="L8" s="76"/>
      <c r="M8" s="85"/>
      <c r="N8" s="86"/>
      <c r="O8" s="76"/>
    </row>
    <row r="9" spans="1:15" s="1" customFormat="1" ht="39.75" customHeight="1">
      <c r="A9" s="83" t="s">
        <v>141</v>
      </c>
      <c r="B9" s="83" t="s">
        <v>142</v>
      </c>
      <c r="C9" s="84">
        <v>50000</v>
      </c>
      <c r="D9" s="84">
        <v>0</v>
      </c>
      <c r="E9" s="84">
        <v>50000</v>
      </c>
      <c r="F9" s="84">
        <v>50000</v>
      </c>
      <c r="G9" s="84"/>
      <c r="H9" s="84"/>
      <c r="I9" s="84"/>
      <c r="J9" s="84"/>
      <c r="K9" s="84"/>
      <c r="L9" s="76"/>
      <c r="M9" s="85"/>
      <c r="N9" s="86"/>
      <c r="O9" s="76"/>
    </row>
    <row r="10" spans="1:15" s="1" customFormat="1" ht="39.75" customHeight="1">
      <c r="A10" s="83" t="s">
        <v>143</v>
      </c>
      <c r="B10" s="83" t="s">
        <v>144</v>
      </c>
      <c r="C10" s="84">
        <v>50000</v>
      </c>
      <c r="D10" s="84">
        <v>0</v>
      </c>
      <c r="E10" s="84">
        <v>50000</v>
      </c>
      <c r="F10" s="84">
        <v>50000</v>
      </c>
      <c r="G10" s="84"/>
      <c r="H10" s="84"/>
      <c r="I10" s="84"/>
      <c r="J10" s="84"/>
      <c r="K10" s="84"/>
      <c r="L10" s="76"/>
      <c r="M10" s="85"/>
      <c r="N10" s="86"/>
      <c r="O10" s="76"/>
    </row>
    <row r="11" spans="1:15" s="1" customFormat="1" ht="39.75" customHeight="1">
      <c r="A11" s="83" t="s">
        <v>145</v>
      </c>
      <c r="B11" s="83" t="s">
        <v>146</v>
      </c>
      <c r="C11" s="84">
        <v>0</v>
      </c>
      <c r="D11" s="84">
        <v>0</v>
      </c>
      <c r="E11" s="84">
        <v>0</v>
      </c>
      <c r="F11" s="84">
        <v>0</v>
      </c>
      <c r="G11" s="84"/>
      <c r="H11" s="84"/>
      <c r="I11" s="84"/>
      <c r="J11" s="84"/>
      <c r="K11" s="84"/>
      <c r="L11" s="76"/>
      <c r="M11" s="85"/>
      <c r="N11" s="86"/>
      <c r="O11" s="76"/>
    </row>
    <row r="12" spans="1:16" s="1" customFormat="1" ht="39.75" customHeight="1">
      <c r="A12" s="83" t="s">
        <v>147</v>
      </c>
      <c r="B12" s="83" t="s">
        <v>148</v>
      </c>
      <c r="C12" s="84">
        <v>0</v>
      </c>
      <c r="D12" s="84">
        <v>0</v>
      </c>
      <c r="E12" s="84">
        <v>0</v>
      </c>
      <c r="F12" s="84">
        <v>0</v>
      </c>
      <c r="G12" s="84"/>
      <c r="H12" s="84"/>
      <c r="I12" s="84"/>
      <c r="J12" s="84"/>
      <c r="K12" s="84"/>
      <c r="L12" s="76"/>
      <c r="M12" s="85"/>
      <c r="N12" s="86"/>
      <c r="O12" s="76"/>
      <c r="P12" s="2"/>
    </row>
    <row r="13" spans="1:15" s="1" customFormat="1" ht="39.75" customHeight="1">
      <c r="A13" s="83" t="s">
        <v>149</v>
      </c>
      <c r="B13" s="83" t="s">
        <v>150</v>
      </c>
      <c r="C13" s="84">
        <v>0</v>
      </c>
      <c r="D13" s="84">
        <v>0</v>
      </c>
      <c r="E13" s="84">
        <v>0</v>
      </c>
      <c r="F13" s="84">
        <v>0</v>
      </c>
      <c r="G13" s="84"/>
      <c r="H13" s="84"/>
      <c r="I13" s="84"/>
      <c r="J13" s="84"/>
      <c r="K13" s="84"/>
      <c r="L13" s="76"/>
      <c r="M13" s="85"/>
      <c r="N13" s="86"/>
      <c r="O13" s="76"/>
    </row>
    <row r="14" spans="1:15" s="1" customFormat="1" ht="39.75" customHeight="1">
      <c r="A14" s="83" t="s">
        <v>151</v>
      </c>
      <c r="B14" s="83" t="s">
        <v>152</v>
      </c>
      <c r="C14" s="84">
        <v>0</v>
      </c>
      <c r="D14" s="84">
        <v>0</v>
      </c>
      <c r="E14" s="84">
        <v>0</v>
      </c>
      <c r="F14" s="84">
        <v>0</v>
      </c>
      <c r="G14" s="84"/>
      <c r="H14" s="84"/>
      <c r="I14" s="84"/>
      <c r="J14" s="84"/>
      <c r="K14" s="84"/>
      <c r="L14" s="76"/>
      <c r="M14" s="85"/>
      <c r="N14" s="86"/>
      <c r="O14" s="76"/>
    </row>
    <row r="15" spans="1:15" s="1" customFormat="1" ht="39.75" customHeight="1">
      <c r="A15" s="83" t="s">
        <v>153</v>
      </c>
      <c r="B15" s="83" t="s">
        <v>154</v>
      </c>
      <c r="C15" s="84">
        <v>0</v>
      </c>
      <c r="D15" s="84">
        <v>0</v>
      </c>
      <c r="E15" s="84">
        <v>0</v>
      </c>
      <c r="F15" s="84">
        <v>0</v>
      </c>
      <c r="G15" s="84"/>
      <c r="H15" s="84"/>
      <c r="I15" s="84"/>
      <c r="J15" s="84"/>
      <c r="K15" s="84"/>
      <c r="L15" s="76"/>
      <c r="M15" s="85"/>
      <c r="N15" s="86"/>
      <c r="O15" s="76"/>
    </row>
    <row r="16" spans="1:15" s="1" customFormat="1" ht="39.75" customHeight="1">
      <c r="A16" s="83" t="s">
        <v>155</v>
      </c>
      <c r="B16" s="83" t="s">
        <v>156</v>
      </c>
      <c r="C16" s="84">
        <v>0</v>
      </c>
      <c r="D16" s="84">
        <v>0</v>
      </c>
      <c r="E16" s="84">
        <v>0</v>
      </c>
      <c r="F16" s="84">
        <v>0</v>
      </c>
      <c r="G16" s="84"/>
      <c r="H16" s="84"/>
      <c r="I16" s="84"/>
      <c r="J16" s="84"/>
      <c r="K16" s="84"/>
      <c r="L16" s="76"/>
      <c r="M16" s="85"/>
      <c r="N16" s="86"/>
      <c r="O16" s="76"/>
    </row>
    <row r="17" spans="1:16" s="1" customFormat="1" ht="39.75" customHeight="1">
      <c r="A17" s="83" t="s">
        <v>157</v>
      </c>
      <c r="B17" s="83" t="s">
        <v>158</v>
      </c>
      <c r="C17" s="84">
        <v>0</v>
      </c>
      <c r="D17" s="84">
        <v>0</v>
      </c>
      <c r="E17" s="84">
        <v>0</v>
      </c>
      <c r="F17" s="84">
        <v>0</v>
      </c>
      <c r="G17" s="84"/>
      <c r="H17" s="84"/>
      <c r="I17" s="84"/>
      <c r="J17" s="84"/>
      <c r="K17" s="84"/>
      <c r="L17" s="76"/>
      <c r="M17" s="85"/>
      <c r="N17" s="86"/>
      <c r="O17" s="76"/>
      <c r="P17" s="68"/>
    </row>
    <row r="18" spans="1:16" s="1" customFormat="1" ht="39.75" customHeight="1">
      <c r="A18" s="83" t="s">
        <v>159</v>
      </c>
      <c r="B18" s="83" t="s">
        <v>137</v>
      </c>
      <c r="C18" s="84">
        <f>38199049.62-30500+74132.84-63870.42</f>
        <v>38178812.04</v>
      </c>
      <c r="D18" s="84">
        <v>0</v>
      </c>
      <c r="E18" s="84">
        <f>38199049.62-30500+74132.84-63870.42</f>
        <v>38178812.04</v>
      </c>
      <c r="F18" s="84">
        <f>38199049.62-30500+74132.84-63870.42</f>
        <v>38178812.04</v>
      </c>
      <c r="G18" s="84"/>
      <c r="H18" s="84"/>
      <c r="I18" s="84"/>
      <c r="J18" s="84"/>
      <c r="K18" s="84"/>
      <c r="L18" s="76"/>
      <c r="M18" s="85"/>
      <c r="N18" s="86"/>
      <c r="O18" s="76"/>
      <c r="P18" s="68"/>
    </row>
    <row r="19" spans="1:16" s="1" customFormat="1" ht="39.75" customHeight="1">
      <c r="A19" s="83" t="s">
        <v>155</v>
      </c>
      <c r="B19" s="83" t="s">
        <v>160</v>
      </c>
      <c r="C19" s="84">
        <f>38199049.62-30500+74132.84-63870.42</f>
        <v>38178812.04</v>
      </c>
      <c r="D19" s="84">
        <v>0</v>
      </c>
      <c r="E19" s="84">
        <f>38199049.62-30500+74132.84-63870.42</f>
        <v>38178812.04</v>
      </c>
      <c r="F19" s="84">
        <f>38199049.62-30500+74132.84-63870.42</f>
        <v>38178812.04</v>
      </c>
      <c r="G19" s="84"/>
      <c r="H19" s="84"/>
      <c r="I19" s="84"/>
      <c r="J19" s="84"/>
      <c r="K19" s="84"/>
      <c r="L19" s="76"/>
      <c r="M19" s="85"/>
      <c r="N19" s="86"/>
      <c r="O19" s="76"/>
      <c r="P19" s="68"/>
    </row>
    <row r="20" spans="1:16" s="1" customFormat="1" ht="39.75" customHeight="1">
      <c r="A20" s="83" t="s">
        <v>161</v>
      </c>
      <c r="B20" s="83" t="s">
        <v>162</v>
      </c>
      <c r="C20" s="84">
        <f>3238900</f>
        <v>3238900</v>
      </c>
      <c r="D20" s="84">
        <v>0</v>
      </c>
      <c r="E20" s="84">
        <f>3238900</f>
        <v>3238900</v>
      </c>
      <c r="F20" s="84">
        <f>3238900</f>
        <v>3238900</v>
      </c>
      <c r="G20" s="84"/>
      <c r="H20" s="84"/>
      <c r="I20" s="84"/>
      <c r="J20" s="84"/>
      <c r="K20" s="84"/>
      <c r="L20" s="76"/>
      <c r="M20" s="85"/>
      <c r="N20" s="86"/>
      <c r="O20" s="76"/>
      <c r="P20" s="68"/>
    </row>
    <row r="21" spans="1:16" s="1" customFormat="1" ht="39.75" customHeight="1">
      <c r="A21" s="83" t="s">
        <v>163</v>
      </c>
      <c r="B21" s="83" t="s">
        <v>164</v>
      </c>
      <c r="C21" s="84">
        <v>3179177.62</v>
      </c>
      <c r="D21" s="84">
        <v>0</v>
      </c>
      <c r="E21" s="84">
        <v>3179177.62</v>
      </c>
      <c r="F21" s="84">
        <v>3179177.62</v>
      </c>
      <c r="G21" s="84"/>
      <c r="H21" s="84"/>
      <c r="I21" s="84"/>
      <c r="J21" s="84"/>
      <c r="K21" s="84"/>
      <c r="L21" s="76"/>
      <c r="M21" s="85"/>
      <c r="N21" s="86"/>
      <c r="O21" s="76"/>
      <c r="P21" s="68"/>
    </row>
    <row r="22" spans="1:16" s="1" customFormat="1" ht="39.75" customHeight="1">
      <c r="A22" s="83" t="s">
        <v>165</v>
      </c>
      <c r="B22" s="83" t="s">
        <v>166</v>
      </c>
      <c r="C22" s="84">
        <f>24692948.55+74132.84</f>
        <v>24767081.39</v>
      </c>
      <c r="D22" s="84">
        <v>0</v>
      </c>
      <c r="E22" s="84">
        <f>24692948.55+74132.84</f>
        <v>24767081.39</v>
      </c>
      <c r="F22" s="84">
        <f>24692948.55+74132.84</f>
        <v>24767081.39</v>
      </c>
      <c r="G22" s="84"/>
      <c r="H22" s="84"/>
      <c r="I22" s="84"/>
      <c r="J22" s="84"/>
      <c r="K22" s="84"/>
      <c r="L22" s="76"/>
      <c r="M22" s="85"/>
      <c r="N22" s="86"/>
      <c r="O22" s="76"/>
      <c r="P22" s="68"/>
    </row>
    <row r="23" spans="1:16" s="1" customFormat="1" ht="39.75" customHeight="1">
      <c r="A23" s="83" t="s">
        <v>167</v>
      </c>
      <c r="B23" s="83" t="s">
        <v>168</v>
      </c>
      <c r="C23" s="84">
        <f>2587545.53-63870.42</f>
        <v>2523675.11</v>
      </c>
      <c r="D23" s="84">
        <v>0</v>
      </c>
      <c r="E23" s="84">
        <f>2587545.53-63870.42</f>
        <v>2523675.11</v>
      </c>
      <c r="F23" s="84">
        <f>2587545.53-63870.42</f>
        <v>2523675.11</v>
      </c>
      <c r="G23" s="84"/>
      <c r="H23" s="84"/>
      <c r="I23" s="84"/>
      <c r="J23" s="84"/>
      <c r="K23" s="84"/>
      <c r="L23" s="76"/>
      <c r="M23" s="85"/>
      <c r="N23" s="86"/>
      <c r="O23" s="76"/>
      <c r="P23" s="68"/>
    </row>
    <row r="24" spans="1:17" ht="39.75" customHeight="1">
      <c r="A24" s="83" t="s">
        <v>169</v>
      </c>
      <c r="B24" s="83" t="s">
        <v>170</v>
      </c>
      <c r="C24" s="84">
        <v>3680591.66</v>
      </c>
      <c r="D24" s="84">
        <v>0</v>
      </c>
      <c r="E24" s="84">
        <v>3680591.66</v>
      </c>
      <c r="F24" s="84">
        <v>3680591.66</v>
      </c>
      <c r="G24" s="84"/>
      <c r="H24" s="84"/>
      <c r="I24" s="84"/>
      <c r="J24" s="84"/>
      <c r="K24" s="84"/>
      <c r="L24" s="76"/>
      <c r="M24" s="85"/>
      <c r="N24" s="86"/>
      <c r="O24" s="76"/>
      <c r="P24" s="68"/>
      <c r="Q24" s="1"/>
    </row>
    <row r="25" spans="1:17" ht="39.75" customHeight="1">
      <c r="A25" s="83" t="s">
        <v>171</v>
      </c>
      <c r="B25" s="83" t="s">
        <v>172</v>
      </c>
      <c r="C25" s="84">
        <f>819886.26-30500</f>
        <v>789386.26</v>
      </c>
      <c r="D25" s="84">
        <v>0</v>
      </c>
      <c r="E25" s="84">
        <f>819886.26-30500</f>
        <v>789386.26</v>
      </c>
      <c r="F25" s="84">
        <f>819886.26-30500</f>
        <v>789386.26</v>
      </c>
      <c r="G25" s="84"/>
      <c r="H25" s="84"/>
      <c r="I25" s="84"/>
      <c r="J25" s="84"/>
      <c r="K25" s="84"/>
      <c r="L25" s="76"/>
      <c r="M25" s="85"/>
      <c r="N25" s="86"/>
      <c r="O25" s="76"/>
      <c r="P25" s="68"/>
      <c r="Q25" s="1"/>
    </row>
    <row r="26" spans="1:16" ht="39.75" customHeight="1">
      <c r="A26" s="83" t="s">
        <v>213</v>
      </c>
      <c r="B26" s="83" t="s">
        <v>214</v>
      </c>
      <c r="C26" s="84">
        <v>10000</v>
      </c>
      <c r="D26" s="84">
        <v>10000</v>
      </c>
      <c r="E26" s="84">
        <v>0</v>
      </c>
      <c r="F26" s="84">
        <v>0</v>
      </c>
      <c r="G26" s="84"/>
      <c r="H26" s="84"/>
      <c r="I26" s="84"/>
      <c r="J26" s="84"/>
      <c r="K26" s="84"/>
      <c r="L26" s="76"/>
      <c r="M26" s="85"/>
      <c r="N26" s="86"/>
      <c r="O26" s="76"/>
      <c r="P26" s="68"/>
    </row>
    <row r="27" spans="1:16" ht="39.75" customHeight="1">
      <c r="A27" s="83" t="s">
        <v>215</v>
      </c>
      <c r="B27" s="83" t="s">
        <v>216</v>
      </c>
      <c r="C27" s="84">
        <v>10000</v>
      </c>
      <c r="D27" s="84">
        <v>10000</v>
      </c>
      <c r="E27" s="84">
        <v>0</v>
      </c>
      <c r="F27" s="84">
        <v>0</v>
      </c>
      <c r="G27" s="84"/>
      <c r="H27" s="84"/>
      <c r="I27" s="84"/>
      <c r="J27" s="84"/>
      <c r="K27" s="84"/>
      <c r="L27" s="76"/>
      <c r="M27" s="85"/>
      <c r="N27" s="86"/>
      <c r="O27" s="76"/>
      <c r="P27" s="68"/>
    </row>
    <row r="28" spans="1:16" ht="39.75" customHeight="1">
      <c r="A28" s="83" t="s">
        <v>217</v>
      </c>
      <c r="B28" s="83" t="s">
        <v>172</v>
      </c>
      <c r="C28" s="84">
        <v>10000</v>
      </c>
      <c r="D28" s="84">
        <v>10000</v>
      </c>
      <c r="E28" s="84">
        <v>0</v>
      </c>
      <c r="F28" s="84">
        <v>0</v>
      </c>
      <c r="G28" s="84"/>
      <c r="H28" s="84"/>
      <c r="I28" s="84"/>
      <c r="J28" s="84"/>
      <c r="K28" s="84"/>
      <c r="L28" s="76"/>
      <c r="M28" s="85"/>
      <c r="N28" s="86"/>
      <c r="O28" s="76"/>
      <c r="P28" s="68"/>
    </row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4:A5"/>
    <mergeCell ref="B4:B5"/>
    <mergeCell ref="C4:C5"/>
    <mergeCell ref="D4:D5"/>
    <mergeCell ref="J4:J5"/>
    <mergeCell ref="K4:K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</cols>
  <sheetData>
    <row r="1" spans="1:9" s="1" customFormat="1" ht="21" customHeight="1">
      <c r="A1" s="19"/>
      <c r="B1" s="19"/>
      <c r="C1" s="19"/>
      <c r="D1" s="19"/>
      <c r="E1" s="19"/>
      <c r="F1" s="19"/>
      <c r="G1" s="19"/>
      <c r="H1" s="20"/>
      <c r="I1" s="19"/>
    </row>
    <row r="2" spans="1:9" s="1" customFormat="1" ht="29.2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21"/>
    </row>
    <row r="3" spans="1:9" s="1" customFormat="1" ht="21" customHeight="1">
      <c r="A3" s="41" t="s">
        <v>139</v>
      </c>
      <c r="B3" s="22"/>
      <c r="C3" s="22"/>
      <c r="D3" s="22"/>
      <c r="E3" s="22"/>
      <c r="F3" s="22"/>
      <c r="G3" s="22"/>
      <c r="H3" s="99" t="s">
        <v>218</v>
      </c>
      <c r="I3" s="19"/>
    </row>
    <row r="4" spans="1:9" s="1" customFormat="1" ht="21" customHeight="1">
      <c r="A4" s="102" t="s">
        <v>45</v>
      </c>
      <c r="B4" s="102"/>
      <c r="C4" s="107" t="s">
        <v>29</v>
      </c>
      <c r="D4" s="109" t="s">
        <v>46</v>
      </c>
      <c r="E4" s="102" t="s">
        <v>47</v>
      </c>
      <c r="F4" s="110" t="s">
        <v>48</v>
      </c>
      <c r="G4" s="102" t="s">
        <v>49</v>
      </c>
      <c r="H4" s="111" t="s">
        <v>50</v>
      </c>
      <c r="I4" s="19"/>
    </row>
    <row r="5" spans="1:9" s="1" customFormat="1" ht="21" customHeight="1">
      <c r="A5" s="4" t="s">
        <v>51</v>
      </c>
      <c r="B5" s="4" t="s">
        <v>52</v>
      </c>
      <c r="C5" s="107"/>
      <c r="D5" s="109"/>
      <c r="E5" s="102"/>
      <c r="F5" s="110"/>
      <c r="G5" s="102"/>
      <c r="H5" s="111"/>
      <c r="I5" s="19"/>
    </row>
    <row r="6" spans="1:9" s="1" customFormat="1" ht="21" customHeight="1">
      <c r="A6" s="5" t="s">
        <v>43</v>
      </c>
      <c r="B6" s="5" t="s">
        <v>43</v>
      </c>
      <c r="C6" s="5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19"/>
    </row>
    <row r="7" spans="1:9" s="1" customFormat="1" ht="18.75" customHeight="1">
      <c r="A7" s="83" t="s">
        <v>0</v>
      </c>
      <c r="B7" s="83" t="s">
        <v>29</v>
      </c>
      <c r="C7" s="84">
        <f>38209049.62-30500+74132.84+50000-63870.42</f>
        <v>38238812.04</v>
      </c>
      <c r="D7" s="84">
        <f>15757549.62+74132.84-63870.42</f>
        <v>15767812.04</v>
      </c>
      <c r="E7" s="84">
        <f>22451500-30500+50000</f>
        <v>22471000</v>
      </c>
      <c r="F7" s="84"/>
      <c r="G7" s="76"/>
      <c r="H7" s="85"/>
      <c r="I7" s="87"/>
    </row>
    <row r="8" spans="1:9" s="1" customFormat="1" ht="18.75" customHeight="1">
      <c r="A8" s="83" t="s">
        <v>159</v>
      </c>
      <c r="B8" s="83" t="s">
        <v>137</v>
      </c>
      <c r="C8" s="84">
        <f>38209049.62-30500+74132.84-63870.42</f>
        <v>38188812.04</v>
      </c>
      <c r="D8" s="84">
        <f>15757549.62+74132.84-63870.42</f>
        <v>15767812.04</v>
      </c>
      <c r="E8" s="84">
        <f>22451500-30500</f>
        <v>22421000</v>
      </c>
      <c r="F8" s="84"/>
      <c r="G8" s="76"/>
      <c r="H8" s="85"/>
      <c r="I8" s="68"/>
    </row>
    <row r="9" spans="1:9" s="1" customFormat="1" ht="18.75" customHeight="1">
      <c r="A9" s="83" t="s">
        <v>155</v>
      </c>
      <c r="B9" s="83" t="s">
        <v>160</v>
      </c>
      <c r="C9" s="84">
        <f>38209049.62-30500+74132.84-63870.42</f>
        <v>38188812.04</v>
      </c>
      <c r="D9" s="84">
        <f>15757549.62+74132.84-63870.42</f>
        <v>15767812.04</v>
      </c>
      <c r="E9" s="84">
        <f>22451500-30500</f>
        <v>22421000</v>
      </c>
      <c r="F9" s="84"/>
      <c r="G9" s="76"/>
      <c r="H9" s="85"/>
      <c r="I9" s="68"/>
    </row>
    <row r="10" spans="1:9" s="1" customFormat="1" ht="18.75" customHeight="1">
      <c r="A10" s="83" t="s">
        <v>171</v>
      </c>
      <c r="B10" s="83" t="s">
        <v>172</v>
      </c>
      <c r="C10" s="84">
        <f>829886.26-30500</f>
        <v>799386.26</v>
      </c>
      <c r="D10" s="84">
        <v>779886.26</v>
      </c>
      <c r="E10" s="84">
        <f>50000-30500</f>
        <v>19500</v>
      </c>
      <c r="F10" s="84"/>
      <c r="G10" s="76"/>
      <c r="H10" s="85"/>
      <c r="I10" s="68"/>
    </row>
    <row r="11" spans="1:9" s="1" customFormat="1" ht="18.75" customHeight="1">
      <c r="A11" s="83" t="s">
        <v>169</v>
      </c>
      <c r="B11" s="83" t="s">
        <v>170</v>
      </c>
      <c r="C11" s="84">
        <v>3680591.66</v>
      </c>
      <c r="D11" s="84">
        <v>3680591.66</v>
      </c>
      <c r="E11" s="84">
        <v>0</v>
      </c>
      <c r="F11" s="84"/>
      <c r="G11" s="76"/>
      <c r="H11" s="85"/>
      <c r="I11" s="68"/>
    </row>
    <row r="12" spans="1:9" s="1" customFormat="1" ht="18.75" customHeight="1">
      <c r="A12" s="83" t="s">
        <v>167</v>
      </c>
      <c r="B12" s="83" t="s">
        <v>168</v>
      </c>
      <c r="C12" s="84">
        <f>2587545.53-63870.42</f>
        <v>2523675.11</v>
      </c>
      <c r="D12" s="84">
        <f>1987545.53-63870.42</f>
        <v>1923675.11</v>
      </c>
      <c r="E12" s="84">
        <v>600000</v>
      </c>
      <c r="F12" s="84"/>
      <c r="G12" s="76"/>
      <c r="H12" s="85"/>
      <c r="I12" s="68"/>
    </row>
    <row r="13" spans="1:9" s="1" customFormat="1" ht="18.75" customHeight="1">
      <c r="A13" s="83" t="s">
        <v>165</v>
      </c>
      <c r="B13" s="83" t="s">
        <v>166</v>
      </c>
      <c r="C13" s="84">
        <f>24692948.55+74132.84</f>
        <v>24767081.39</v>
      </c>
      <c r="D13" s="84">
        <f>3342948.55+74132.84</f>
        <v>3417081.3899999997</v>
      </c>
      <c r="E13" s="84">
        <v>21350000</v>
      </c>
      <c r="F13" s="84"/>
      <c r="G13" s="76"/>
      <c r="H13" s="85"/>
      <c r="I13" s="68"/>
    </row>
    <row r="14" spans="1:9" s="1" customFormat="1" ht="18.75" customHeight="1">
      <c r="A14" s="83" t="s">
        <v>163</v>
      </c>
      <c r="B14" s="83" t="s">
        <v>164</v>
      </c>
      <c r="C14" s="84">
        <v>3179177.62</v>
      </c>
      <c r="D14" s="84">
        <v>2727677.62</v>
      </c>
      <c r="E14" s="84">
        <v>451500</v>
      </c>
      <c r="F14" s="84"/>
      <c r="G14" s="76"/>
      <c r="H14" s="85"/>
      <c r="I14" s="68"/>
    </row>
    <row r="15" spans="1:9" s="1" customFormat="1" ht="18.75" customHeight="1">
      <c r="A15" s="83" t="s">
        <v>161</v>
      </c>
      <c r="B15" s="83" t="s">
        <v>162</v>
      </c>
      <c r="C15" s="84">
        <f>3238900</f>
        <v>3238900</v>
      </c>
      <c r="D15" s="84">
        <f>3238900</f>
        <v>3238900</v>
      </c>
      <c r="E15" s="84">
        <v>0</v>
      </c>
      <c r="F15" s="84"/>
      <c r="G15" s="76"/>
      <c r="H15" s="85"/>
      <c r="I15" s="68"/>
    </row>
    <row r="16" spans="1:9" s="1" customFormat="1" ht="18.75" customHeight="1">
      <c r="A16" s="83" t="s">
        <v>140</v>
      </c>
      <c r="B16" s="83" t="s">
        <v>138</v>
      </c>
      <c r="C16" s="84">
        <v>50000</v>
      </c>
      <c r="D16" s="84">
        <v>0</v>
      </c>
      <c r="E16" s="84">
        <v>50000</v>
      </c>
      <c r="F16" s="84"/>
      <c r="G16" s="76"/>
      <c r="H16" s="85"/>
      <c r="I16" s="68"/>
    </row>
    <row r="17" spans="1:9" s="1" customFormat="1" ht="18.75" customHeight="1">
      <c r="A17" s="83" t="s">
        <v>155</v>
      </c>
      <c r="B17" s="83" t="s">
        <v>156</v>
      </c>
      <c r="C17" s="84">
        <v>0</v>
      </c>
      <c r="D17" s="84">
        <v>0</v>
      </c>
      <c r="E17" s="84">
        <v>0</v>
      </c>
      <c r="F17" s="84"/>
      <c r="G17" s="76"/>
      <c r="H17" s="85"/>
      <c r="I17" s="68"/>
    </row>
    <row r="18" spans="1:9" s="1" customFormat="1" ht="18.75" customHeight="1">
      <c r="A18" s="83" t="s">
        <v>157</v>
      </c>
      <c r="B18" s="83" t="s">
        <v>158</v>
      </c>
      <c r="C18" s="84">
        <v>0</v>
      </c>
      <c r="D18" s="84">
        <v>0</v>
      </c>
      <c r="E18" s="84">
        <v>0</v>
      </c>
      <c r="F18" s="84"/>
      <c r="G18" s="76"/>
      <c r="H18" s="85"/>
      <c r="I18" s="68"/>
    </row>
    <row r="19" spans="1:9" s="1" customFormat="1" ht="18.75" customHeight="1">
      <c r="A19" s="83" t="s">
        <v>151</v>
      </c>
      <c r="B19" s="83" t="s">
        <v>152</v>
      </c>
      <c r="C19" s="84">
        <v>0</v>
      </c>
      <c r="D19" s="84">
        <v>0</v>
      </c>
      <c r="E19" s="84">
        <v>0</v>
      </c>
      <c r="F19" s="84"/>
      <c r="G19" s="76"/>
      <c r="H19" s="85"/>
      <c r="I19" s="68"/>
    </row>
    <row r="20" spans="1:9" s="1" customFormat="1" ht="18.75" customHeight="1">
      <c r="A20" s="83" t="s">
        <v>153</v>
      </c>
      <c r="B20" s="83" t="s">
        <v>154</v>
      </c>
      <c r="C20" s="84">
        <v>0</v>
      </c>
      <c r="D20" s="84">
        <v>0</v>
      </c>
      <c r="E20" s="84">
        <v>0</v>
      </c>
      <c r="F20" s="84"/>
      <c r="G20" s="76"/>
      <c r="H20" s="85"/>
      <c r="I20" s="68"/>
    </row>
    <row r="21" spans="1:9" s="1" customFormat="1" ht="18.75" customHeight="1">
      <c r="A21" s="83" t="s">
        <v>145</v>
      </c>
      <c r="B21" s="83" t="s">
        <v>146</v>
      </c>
      <c r="C21" s="84">
        <v>0</v>
      </c>
      <c r="D21" s="84">
        <v>0</v>
      </c>
      <c r="E21" s="84">
        <v>0</v>
      </c>
      <c r="F21" s="84"/>
      <c r="G21" s="76"/>
      <c r="H21" s="85"/>
      <c r="I21" s="68"/>
    </row>
    <row r="22" spans="1:9" s="1" customFormat="1" ht="18.75" customHeight="1">
      <c r="A22" s="83" t="s">
        <v>149</v>
      </c>
      <c r="B22" s="83" t="s">
        <v>150</v>
      </c>
      <c r="C22" s="84">
        <v>0</v>
      </c>
      <c r="D22" s="84">
        <v>0</v>
      </c>
      <c r="E22" s="84">
        <v>0</v>
      </c>
      <c r="F22" s="84"/>
      <c r="G22" s="76"/>
      <c r="H22" s="85"/>
      <c r="I22" s="68"/>
    </row>
    <row r="23" spans="1:9" ht="18.75" customHeight="1">
      <c r="A23" s="83" t="s">
        <v>147</v>
      </c>
      <c r="B23" s="83" t="s">
        <v>148</v>
      </c>
      <c r="C23" s="84">
        <v>0</v>
      </c>
      <c r="D23" s="84">
        <v>0</v>
      </c>
      <c r="E23" s="84">
        <v>0</v>
      </c>
      <c r="F23" s="84"/>
      <c r="G23" s="76"/>
      <c r="H23" s="85"/>
      <c r="I23" s="68"/>
    </row>
    <row r="24" spans="1:9" ht="18.75" customHeight="1">
      <c r="A24" s="83" t="s">
        <v>141</v>
      </c>
      <c r="B24" s="83" t="s">
        <v>142</v>
      </c>
      <c r="C24" s="84">
        <v>50000</v>
      </c>
      <c r="D24" s="84">
        <v>0</v>
      </c>
      <c r="E24" s="84">
        <v>50000</v>
      </c>
      <c r="F24" s="84"/>
      <c r="G24" s="76"/>
      <c r="H24" s="85"/>
      <c r="I24" s="68"/>
    </row>
    <row r="25" spans="1:9" ht="18.75" customHeight="1">
      <c r="A25" s="83" t="s">
        <v>143</v>
      </c>
      <c r="B25" s="83" t="s">
        <v>144</v>
      </c>
      <c r="C25" s="84">
        <v>50000</v>
      </c>
      <c r="D25" s="84">
        <v>0</v>
      </c>
      <c r="E25" s="84">
        <v>50000</v>
      </c>
      <c r="F25" s="84"/>
      <c r="G25" s="76"/>
      <c r="H25" s="85"/>
      <c r="I25" s="68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2"/>
  <sheetViews>
    <sheetView showGridLines="0" zoomScalePageLayoutView="0" workbookViewId="0" topLeftCell="A1">
      <selection activeCell="C70" sqref="C7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26" width="9.140625" style="1" customWidth="1"/>
  </cols>
  <sheetData>
    <row r="1" spans="1:7" s="1" customFormat="1" ht="19.5" customHeight="1">
      <c r="A1" s="19"/>
      <c r="B1" s="19"/>
      <c r="C1" s="19"/>
      <c r="D1" s="19"/>
      <c r="E1" s="19"/>
      <c r="F1" s="24"/>
      <c r="G1" s="19"/>
    </row>
    <row r="2" spans="1:7" s="1" customFormat="1" ht="29.25" customHeight="1">
      <c r="A2" s="101" t="s">
        <v>53</v>
      </c>
      <c r="B2" s="101"/>
      <c r="C2" s="101"/>
      <c r="D2" s="101"/>
      <c r="E2" s="101"/>
      <c r="F2" s="101"/>
      <c r="G2" s="19"/>
    </row>
    <row r="3" spans="1:7" s="1" customFormat="1" ht="17.25" customHeight="1">
      <c r="A3" s="41" t="s">
        <v>139</v>
      </c>
      <c r="B3" s="22"/>
      <c r="C3" s="22"/>
      <c r="D3" s="22"/>
      <c r="E3" s="22"/>
      <c r="F3" s="99" t="s">
        <v>218</v>
      </c>
      <c r="G3" s="19"/>
    </row>
    <row r="4" spans="1:7" s="1" customFormat="1" ht="17.25" customHeight="1">
      <c r="A4" s="4" t="s">
        <v>4</v>
      </c>
      <c r="B4" s="23"/>
      <c r="C4" s="109" t="s">
        <v>54</v>
      </c>
      <c r="D4" s="104"/>
      <c r="E4" s="104"/>
      <c r="F4" s="105"/>
      <c r="G4" s="19"/>
    </row>
    <row r="5" spans="1:7" s="1" customFormat="1" ht="17.25" customHeight="1">
      <c r="A5" s="4" t="s">
        <v>6</v>
      </c>
      <c r="B5" s="5" t="s">
        <v>7</v>
      </c>
      <c r="C5" s="6" t="s">
        <v>8</v>
      </c>
      <c r="D5" s="25" t="s">
        <v>29</v>
      </c>
      <c r="E5" s="6" t="s">
        <v>55</v>
      </c>
      <c r="F5" s="25" t="s">
        <v>56</v>
      </c>
      <c r="G5" s="19"/>
    </row>
    <row r="6" spans="1:7" s="1" customFormat="1" ht="17.25" customHeight="1">
      <c r="A6" s="7" t="s">
        <v>57</v>
      </c>
      <c r="B6" s="40">
        <f>38199049.62-30500+74132.84+50000-63870.42</f>
        <v>38228812.04</v>
      </c>
      <c r="C6" s="26" t="s">
        <v>58</v>
      </c>
      <c r="D6" s="40">
        <f>38199049.62-30500+74132.84+50000-63870.42</f>
        <v>38228812.04</v>
      </c>
      <c r="E6" s="40">
        <f>38199049.62-30500+74132.84+50000-63870.42</f>
        <v>38228812.04</v>
      </c>
      <c r="F6" s="40">
        <v>0</v>
      </c>
      <c r="G6" s="19"/>
    </row>
    <row r="7" spans="1:7" s="1" customFormat="1" ht="17.25" customHeight="1">
      <c r="A7" s="7" t="s">
        <v>59</v>
      </c>
      <c r="B7" s="40">
        <f>38199049.62-30500+74132.84+50000-63870.42</f>
        <v>38228812.04</v>
      </c>
      <c r="C7" s="28" t="s">
        <v>137</v>
      </c>
      <c r="D7" s="40">
        <f>38199049.62-30500+74132.84+50000-63870.42</f>
        <v>38228812.04</v>
      </c>
      <c r="E7" s="40">
        <f>38199049.62-30500+74132.84+50000-63870.42</f>
        <v>38228812.04</v>
      </c>
      <c r="F7" s="40">
        <v>0</v>
      </c>
      <c r="G7" s="19"/>
    </row>
    <row r="8" spans="1:7" s="1" customFormat="1" ht="17.25" customHeight="1">
      <c r="A8" s="7" t="s">
        <v>60</v>
      </c>
      <c r="B8" s="40"/>
      <c r="C8" s="28" t="s">
        <v>138</v>
      </c>
      <c r="D8" s="40">
        <v>0</v>
      </c>
      <c r="E8" s="40">
        <v>0</v>
      </c>
      <c r="F8" s="40">
        <v>0</v>
      </c>
      <c r="G8" s="19"/>
    </row>
    <row r="9" spans="1:7" s="1" customFormat="1" ht="17.25" customHeight="1">
      <c r="A9" s="7" t="s">
        <v>61</v>
      </c>
      <c r="B9" s="8"/>
      <c r="C9" s="28">
        <v>0</v>
      </c>
      <c r="D9" s="29">
        <v>0</v>
      </c>
      <c r="E9" s="29">
        <v>0</v>
      </c>
      <c r="F9" s="29">
        <v>0</v>
      </c>
      <c r="G9" s="19"/>
    </row>
    <row r="10" spans="1:7" s="1" customFormat="1" ht="17.25" customHeight="1">
      <c r="A10" s="7" t="s">
        <v>62</v>
      </c>
      <c r="B10" s="10"/>
      <c r="C10" s="28">
        <v>0</v>
      </c>
      <c r="D10" s="29">
        <v>0</v>
      </c>
      <c r="E10" s="29">
        <v>0</v>
      </c>
      <c r="F10" s="29">
        <v>0</v>
      </c>
      <c r="G10" s="19"/>
    </row>
    <row r="11" spans="1:7" s="1" customFormat="1" ht="17.25" customHeight="1">
      <c r="A11" s="11"/>
      <c r="B11" s="12"/>
      <c r="C11" s="30">
        <v>0</v>
      </c>
      <c r="D11" s="29">
        <v>0</v>
      </c>
      <c r="E11" s="29">
        <v>0</v>
      </c>
      <c r="F11" s="29">
        <v>0</v>
      </c>
      <c r="G11" s="19"/>
    </row>
    <row r="12" spans="1:7" s="1" customFormat="1" ht="17.25" customHeight="1">
      <c r="A12" s="11"/>
      <c r="B12" s="10"/>
      <c r="C12" s="30">
        <v>0</v>
      </c>
      <c r="D12" s="29">
        <v>0</v>
      </c>
      <c r="E12" s="29">
        <v>0</v>
      </c>
      <c r="F12" s="29">
        <v>0</v>
      </c>
      <c r="G12" s="19"/>
    </row>
    <row r="13" spans="1:7" s="1" customFormat="1" ht="17.25" customHeight="1">
      <c r="A13" s="11"/>
      <c r="B13" s="10"/>
      <c r="C13" s="30">
        <v>0</v>
      </c>
      <c r="D13" s="29">
        <v>0</v>
      </c>
      <c r="E13" s="29">
        <v>0</v>
      </c>
      <c r="F13" s="29">
        <v>0</v>
      </c>
      <c r="G13" s="19"/>
    </row>
    <row r="14" spans="1:7" s="1" customFormat="1" ht="17.25" customHeight="1">
      <c r="A14" s="11"/>
      <c r="B14" s="10"/>
      <c r="C14" s="30">
        <v>0</v>
      </c>
      <c r="D14" s="29">
        <v>0</v>
      </c>
      <c r="E14" s="29">
        <v>0</v>
      </c>
      <c r="F14" s="29">
        <v>0</v>
      </c>
      <c r="G14" s="19"/>
    </row>
    <row r="15" spans="1:7" s="1" customFormat="1" ht="17.25" customHeight="1">
      <c r="A15" s="11"/>
      <c r="B15" s="10"/>
      <c r="C15" s="30">
        <v>0</v>
      </c>
      <c r="D15" s="29">
        <v>0</v>
      </c>
      <c r="E15" s="29">
        <v>0</v>
      </c>
      <c r="F15" s="29">
        <v>0</v>
      </c>
      <c r="G15" s="19"/>
    </row>
    <row r="16" spans="1:7" s="1" customFormat="1" ht="17.25" customHeight="1">
      <c r="A16" s="11"/>
      <c r="B16" s="10"/>
      <c r="C16" s="30">
        <v>0</v>
      </c>
      <c r="D16" s="29">
        <v>0</v>
      </c>
      <c r="E16" s="29">
        <v>0</v>
      </c>
      <c r="F16" s="29">
        <v>0</v>
      </c>
      <c r="G16" s="19"/>
    </row>
    <row r="17" spans="1:7" s="1" customFormat="1" ht="17.25" customHeight="1">
      <c r="A17" s="11"/>
      <c r="B17" s="10"/>
      <c r="C17" s="30">
        <v>0</v>
      </c>
      <c r="D17" s="29">
        <v>0</v>
      </c>
      <c r="E17" s="29">
        <v>0</v>
      </c>
      <c r="F17" s="29">
        <v>0</v>
      </c>
      <c r="G17" s="19"/>
    </row>
    <row r="18" spans="1:7" s="1" customFormat="1" ht="17.25" customHeight="1">
      <c r="A18" s="11"/>
      <c r="B18" s="10"/>
      <c r="C18" s="30">
        <v>0</v>
      </c>
      <c r="D18" s="29">
        <v>0</v>
      </c>
      <c r="E18" s="29">
        <v>0</v>
      </c>
      <c r="F18" s="29">
        <v>0</v>
      </c>
      <c r="G18" s="19"/>
    </row>
    <row r="19" spans="1:7" s="1" customFormat="1" ht="17.25" customHeight="1">
      <c r="A19" s="9"/>
      <c r="B19" s="10"/>
      <c r="C19" s="30">
        <v>0</v>
      </c>
      <c r="D19" s="29">
        <v>0</v>
      </c>
      <c r="E19" s="29">
        <v>0</v>
      </c>
      <c r="F19" s="29">
        <v>0</v>
      </c>
      <c r="G19" s="19"/>
    </row>
    <row r="20" spans="1:7" s="1" customFormat="1" ht="17.25" customHeight="1">
      <c r="A20" s="11"/>
      <c r="B20" s="10"/>
      <c r="C20" s="30">
        <v>0</v>
      </c>
      <c r="D20" s="29">
        <v>0</v>
      </c>
      <c r="E20" s="29">
        <v>0</v>
      </c>
      <c r="F20" s="29">
        <v>0</v>
      </c>
      <c r="G20" s="19"/>
    </row>
    <row r="21" spans="1:7" s="1" customFormat="1" ht="17.25" customHeight="1">
      <c r="A21" s="11"/>
      <c r="B21" s="10"/>
      <c r="C21" s="30">
        <v>0</v>
      </c>
      <c r="D21" s="29">
        <v>0</v>
      </c>
      <c r="E21" s="29">
        <v>0</v>
      </c>
      <c r="F21" s="29">
        <v>0</v>
      </c>
      <c r="G21" s="19"/>
    </row>
    <row r="22" spans="1:7" s="1" customFormat="1" ht="17.25" customHeight="1">
      <c r="A22" s="11"/>
      <c r="B22" s="10"/>
      <c r="C22" s="30">
        <v>0</v>
      </c>
      <c r="D22" s="29">
        <v>0</v>
      </c>
      <c r="E22" s="29">
        <v>0</v>
      </c>
      <c r="F22" s="29">
        <v>0</v>
      </c>
      <c r="G22" s="19"/>
    </row>
    <row r="23" spans="1:7" s="1" customFormat="1" ht="17.25" customHeight="1">
      <c r="A23" s="11"/>
      <c r="B23" s="10"/>
      <c r="C23" s="30">
        <v>0</v>
      </c>
      <c r="D23" s="29">
        <v>0</v>
      </c>
      <c r="E23" s="29">
        <v>0</v>
      </c>
      <c r="F23" s="29">
        <v>0</v>
      </c>
      <c r="G23" s="19"/>
    </row>
    <row r="24" spans="1:7" s="1" customFormat="1" ht="17.25" customHeight="1">
      <c r="A24" s="11"/>
      <c r="B24" s="10"/>
      <c r="C24" s="30">
        <v>0</v>
      </c>
      <c r="D24" s="29">
        <v>0</v>
      </c>
      <c r="E24" s="29">
        <v>0</v>
      </c>
      <c r="F24" s="29">
        <v>0</v>
      </c>
      <c r="G24" s="19"/>
    </row>
    <row r="25" spans="1:7" s="1" customFormat="1" ht="17.25" customHeight="1">
      <c r="A25" s="11"/>
      <c r="B25" s="10"/>
      <c r="C25" s="30">
        <v>0</v>
      </c>
      <c r="D25" s="29">
        <v>0</v>
      </c>
      <c r="E25" s="29">
        <v>0</v>
      </c>
      <c r="F25" s="29">
        <v>0</v>
      </c>
      <c r="G25" s="19"/>
    </row>
    <row r="26" spans="1:7" s="1" customFormat="1" ht="19.5" customHeight="1">
      <c r="A26" s="11"/>
      <c r="B26" s="10"/>
      <c r="C26" s="30">
        <v>0</v>
      </c>
      <c r="D26" s="29">
        <v>0</v>
      </c>
      <c r="E26" s="29">
        <v>0</v>
      </c>
      <c r="F26" s="29">
        <v>0</v>
      </c>
      <c r="G26" s="19"/>
    </row>
    <row r="27" spans="1:7" s="1" customFormat="1" ht="19.5" customHeight="1">
      <c r="A27" s="11"/>
      <c r="B27" s="10"/>
      <c r="C27" s="30">
        <v>0</v>
      </c>
      <c r="D27" s="29">
        <v>0</v>
      </c>
      <c r="E27" s="29">
        <v>0</v>
      </c>
      <c r="F27" s="29">
        <v>0</v>
      </c>
      <c r="G27" s="19"/>
    </row>
    <row r="28" spans="1:7" s="1" customFormat="1" ht="19.5" customHeight="1">
      <c r="A28" s="11"/>
      <c r="B28" s="10"/>
      <c r="C28" s="30">
        <v>0</v>
      </c>
      <c r="D28" s="29">
        <v>0</v>
      </c>
      <c r="E28" s="29">
        <v>0</v>
      </c>
      <c r="F28" s="29">
        <v>0</v>
      </c>
      <c r="G28" s="19"/>
    </row>
    <row r="29" spans="1:7" s="1" customFormat="1" ht="19.5" customHeight="1">
      <c r="A29" s="11"/>
      <c r="B29" s="10"/>
      <c r="C29" s="30">
        <v>0</v>
      </c>
      <c r="D29" s="29">
        <v>0</v>
      </c>
      <c r="E29" s="29">
        <v>0</v>
      </c>
      <c r="F29" s="29">
        <v>0</v>
      </c>
      <c r="G29" s="19"/>
    </row>
    <row r="30" spans="1:7" s="1" customFormat="1" ht="19.5" customHeight="1">
      <c r="A30" s="11"/>
      <c r="B30" s="10"/>
      <c r="C30" s="30">
        <v>0</v>
      </c>
      <c r="D30" s="29">
        <v>0</v>
      </c>
      <c r="E30" s="29">
        <v>0</v>
      </c>
      <c r="F30" s="29">
        <v>0</v>
      </c>
      <c r="G30" s="19"/>
    </row>
    <row r="31" spans="1:7" s="1" customFormat="1" ht="19.5" customHeight="1">
      <c r="A31" s="11"/>
      <c r="B31" s="10"/>
      <c r="C31" s="30">
        <v>0</v>
      </c>
      <c r="D31" s="29">
        <v>0</v>
      </c>
      <c r="E31" s="29">
        <v>0</v>
      </c>
      <c r="F31" s="29">
        <v>0</v>
      </c>
      <c r="G31" s="19"/>
    </row>
    <row r="32" spans="1:7" s="1" customFormat="1" ht="19.5" customHeight="1">
      <c r="A32" s="11"/>
      <c r="B32" s="10"/>
      <c r="C32" s="30">
        <v>0</v>
      </c>
      <c r="D32" s="29">
        <v>0</v>
      </c>
      <c r="E32" s="29">
        <v>0</v>
      </c>
      <c r="F32" s="29">
        <v>0</v>
      </c>
      <c r="G32" s="19"/>
    </row>
    <row r="33" spans="1:7" s="1" customFormat="1" ht="19.5" customHeight="1">
      <c r="A33" s="11"/>
      <c r="B33" s="10"/>
      <c r="C33" s="30">
        <v>0</v>
      </c>
      <c r="D33" s="29">
        <v>0</v>
      </c>
      <c r="E33" s="29">
        <v>0</v>
      </c>
      <c r="F33" s="29">
        <v>0</v>
      </c>
      <c r="G33" s="19"/>
    </row>
    <row r="34" spans="1:7" s="1" customFormat="1" ht="19.5" customHeight="1">
      <c r="A34" s="11"/>
      <c r="B34" s="10"/>
      <c r="C34" s="30">
        <v>0</v>
      </c>
      <c r="D34" s="29">
        <v>0</v>
      </c>
      <c r="E34" s="29">
        <v>0</v>
      </c>
      <c r="F34" s="29">
        <v>0</v>
      </c>
      <c r="G34" s="19"/>
    </row>
    <row r="35" spans="1:7" s="1" customFormat="1" ht="19.5" customHeight="1">
      <c r="A35" s="11"/>
      <c r="B35" s="10"/>
      <c r="C35" s="30">
        <v>0</v>
      </c>
      <c r="D35" s="29">
        <v>0</v>
      </c>
      <c r="E35" s="29">
        <v>0</v>
      </c>
      <c r="F35" s="29">
        <v>0</v>
      </c>
      <c r="G35" s="19"/>
    </row>
    <row r="36" spans="1:7" s="1" customFormat="1" ht="19.5" customHeight="1">
      <c r="A36" s="11"/>
      <c r="B36" s="10"/>
      <c r="C36" s="30">
        <v>0</v>
      </c>
      <c r="D36" s="29">
        <v>0</v>
      </c>
      <c r="E36" s="29">
        <v>0</v>
      </c>
      <c r="F36" s="29">
        <v>0</v>
      </c>
      <c r="G36" s="19"/>
    </row>
    <row r="37" spans="1:7" s="1" customFormat="1" ht="19.5" customHeight="1">
      <c r="A37" s="11"/>
      <c r="B37" s="10"/>
      <c r="C37" s="30">
        <v>0</v>
      </c>
      <c r="D37" s="29">
        <v>0</v>
      </c>
      <c r="E37" s="29">
        <v>0</v>
      </c>
      <c r="F37" s="29">
        <v>0</v>
      </c>
      <c r="G37" s="19"/>
    </row>
    <row r="38" spans="1:7" s="1" customFormat="1" ht="19.5" customHeight="1">
      <c r="A38" s="11"/>
      <c r="B38" s="10"/>
      <c r="C38" s="30">
        <v>0</v>
      </c>
      <c r="D38" s="29">
        <v>0</v>
      </c>
      <c r="E38" s="29">
        <v>0</v>
      </c>
      <c r="F38" s="29">
        <v>0</v>
      </c>
      <c r="G38" s="19"/>
    </row>
    <row r="39" spans="1:7" s="1" customFormat="1" ht="19.5" customHeight="1">
      <c r="A39" s="11"/>
      <c r="B39" s="10"/>
      <c r="C39" s="30">
        <v>0</v>
      </c>
      <c r="D39" s="29">
        <v>0</v>
      </c>
      <c r="E39" s="29">
        <v>0</v>
      </c>
      <c r="F39" s="29">
        <v>0</v>
      </c>
      <c r="G39" s="19"/>
    </row>
    <row r="40" spans="1:7" s="1" customFormat="1" ht="19.5" customHeight="1">
      <c r="A40" s="11"/>
      <c r="B40" s="10"/>
      <c r="C40" s="30">
        <v>0</v>
      </c>
      <c r="D40" s="29">
        <v>0</v>
      </c>
      <c r="E40" s="29">
        <v>0</v>
      </c>
      <c r="F40" s="29">
        <v>0</v>
      </c>
      <c r="G40" s="19"/>
    </row>
    <row r="41" spans="1:7" s="1" customFormat="1" ht="19.5" customHeight="1">
      <c r="A41" s="11"/>
      <c r="B41" s="10"/>
      <c r="C41" s="30">
        <v>0</v>
      </c>
      <c r="D41" s="29">
        <v>0</v>
      </c>
      <c r="E41" s="29">
        <v>0</v>
      </c>
      <c r="F41" s="29">
        <v>0</v>
      </c>
      <c r="G41" s="19"/>
    </row>
    <row r="42" spans="1:7" s="1" customFormat="1" ht="19.5" customHeight="1">
      <c r="A42" s="11"/>
      <c r="B42" s="10"/>
      <c r="C42" s="30">
        <v>0</v>
      </c>
      <c r="D42" s="29">
        <v>0</v>
      </c>
      <c r="E42" s="29">
        <v>0</v>
      </c>
      <c r="F42" s="29">
        <v>0</v>
      </c>
      <c r="G42" s="19"/>
    </row>
    <row r="43" spans="1:7" s="1" customFormat="1" ht="19.5" customHeight="1">
      <c r="A43" s="11"/>
      <c r="B43" s="10"/>
      <c r="C43" s="30">
        <v>0</v>
      </c>
      <c r="D43" s="29">
        <v>0</v>
      </c>
      <c r="E43" s="29">
        <v>0</v>
      </c>
      <c r="F43" s="29">
        <v>0</v>
      </c>
      <c r="G43" s="19"/>
    </row>
    <row r="44" spans="1:7" s="1" customFormat="1" ht="19.5" customHeight="1">
      <c r="A44" s="11"/>
      <c r="B44" s="10"/>
      <c r="C44" s="30">
        <v>0</v>
      </c>
      <c r="D44" s="29">
        <v>0</v>
      </c>
      <c r="E44" s="29">
        <v>0</v>
      </c>
      <c r="F44" s="29">
        <v>0</v>
      </c>
      <c r="G44" s="19"/>
    </row>
    <row r="45" spans="1:7" s="1" customFormat="1" ht="19.5" customHeight="1">
      <c r="A45" s="11"/>
      <c r="B45" s="10"/>
      <c r="C45" s="30">
        <v>0</v>
      </c>
      <c r="D45" s="29">
        <v>0</v>
      </c>
      <c r="E45" s="29">
        <v>0</v>
      </c>
      <c r="F45" s="29">
        <v>0</v>
      </c>
      <c r="G45" s="19"/>
    </row>
    <row r="46" spans="1:7" s="1" customFormat="1" ht="19.5" customHeight="1">
      <c r="A46" s="11"/>
      <c r="B46" s="10"/>
      <c r="C46" s="30">
        <v>0</v>
      </c>
      <c r="D46" s="29">
        <v>0</v>
      </c>
      <c r="E46" s="29">
        <v>0</v>
      </c>
      <c r="F46" s="29">
        <v>0</v>
      </c>
      <c r="G46" s="19"/>
    </row>
    <row r="47" spans="1:7" s="1" customFormat="1" ht="19.5" customHeight="1">
      <c r="A47" s="11"/>
      <c r="B47" s="10"/>
      <c r="C47" s="30">
        <v>0</v>
      </c>
      <c r="D47" s="29">
        <v>0</v>
      </c>
      <c r="E47" s="29">
        <v>0</v>
      </c>
      <c r="F47" s="29">
        <v>0</v>
      </c>
      <c r="G47" s="19"/>
    </row>
    <row r="48" spans="1:7" s="1" customFormat="1" ht="19.5" customHeight="1">
      <c r="A48" s="11"/>
      <c r="B48" s="10"/>
      <c r="C48" s="30">
        <v>0</v>
      </c>
      <c r="D48" s="29">
        <v>0</v>
      </c>
      <c r="E48" s="29">
        <v>0</v>
      </c>
      <c r="F48" s="29">
        <v>0</v>
      </c>
      <c r="G48" s="19"/>
    </row>
    <row r="49" spans="1:7" s="1" customFormat="1" ht="17.25" customHeight="1">
      <c r="A49" s="11" t="s">
        <v>63</v>
      </c>
      <c r="B49" s="10"/>
      <c r="C49" s="29" t="s">
        <v>64</v>
      </c>
      <c r="D49" s="29"/>
      <c r="E49" s="29"/>
      <c r="F49" s="10"/>
      <c r="G49" s="19"/>
    </row>
    <row r="50" spans="1:7" s="1" customFormat="1" ht="17.25" customHeight="1">
      <c r="A50" s="22" t="s">
        <v>65</v>
      </c>
      <c r="B50" s="10"/>
      <c r="C50" s="29"/>
      <c r="D50" s="29"/>
      <c r="E50" s="29"/>
      <c r="F50" s="10"/>
      <c r="G50" s="19"/>
    </row>
    <row r="51" spans="1:7" s="1" customFormat="1" ht="17.25" customHeight="1">
      <c r="A51" s="11" t="s">
        <v>66</v>
      </c>
      <c r="B51" s="27"/>
      <c r="C51" s="29"/>
      <c r="D51" s="29"/>
      <c r="E51" s="29"/>
      <c r="F51" s="10"/>
      <c r="G51" s="19"/>
    </row>
    <row r="52" spans="1:7" s="1" customFormat="1" ht="17.25" customHeight="1">
      <c r="A52" s="11"/>
      <c r="B52" s="10"/>
      <c r="C52" s="29"/>
      <c r="D52" s="29"/>
      <c r="E52" s="29"/>
      <c r="F52" s="10"/>
      <c r="G52" s="19"/>
    </row>
    <row r="53" spans="1:7" s="1" customFormat="1" ht="17.25" customHeight="1">
      <c r="A53" s="92"/>
      <c r="B53" s="8"/>
      <c r="C53" s="96"/>
      <c r="D53" s="96"/>
      <c r="E53" s="96"/>
      <c r="F53" s="8"/>
      <c r="G53" s="19"/>
    </row>
    <row r="54" spans="1:7" s="1" customFormat="1" ht="17.25" customHeight="1">
      <c r="A54" s="95" t="s">
        <v>24</v>
      </c>
      <c r="B54" s="94">
        <f>38199049.62-30500+74132.84+50000-63870.42</f>
        <v>38228812.04</v>
      </c>
      <c r="C54" s="91" t="s">
        <v>25</v>
      </c>
      <c r="D54" s="94">
        <f>38199049.62-30500+74132.84+50000-63870.42</f>
        <v>38228812.04</v>
      </c>
      <c r="E54" s="94">
        <f>38199049.62-30500+74132.84+50000-63870.42</f>
        <v>38228812.04</v>
      </c>
      <c r="F54" s="94">
        <v>0</v>
      </c>
      <c r="G54" s="19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X80" s="2"/>
    </row>
    <row r="81" s="1" customFormat="1" ht="15">
      <c r="V81" s="2"/>
    </row>
    <row r="82" spans="23:24" s="1" customFormat="1" ht="15">
      <c r="W82" s="2"/>
      <c r="X82" s="2"/>
    </row>
    <row r="83" spans="24:25" s="1" customFormat="1" ht="15">
      <c r="X83" s="2"/>
      <c r="Y83" s="2"/>
    </row>
    <row r="84" s="1" customFormat="1" ht="15">
      <c r="Y84" s="31" t="s">
        <v>67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R121" s="2"/>
    </row>
    <row r="122" spans="15:18" s="1" customFormat="1" ht="15">
      <c r="O122" s="2"/>
      <c r="P122" s="2"/>
      <c r="Q122" s="2"/>
      <c r="R122" s="31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</cols>
  <sheetData>
    <row r="1" spans="1:6" s="1" customFormat="1" ht="21" customHeight="1">
      <c r="A1" s="19"/>
      <c r="B1" s="19"/>
      <c r="C1" s="19"/>
      <c r="D1" s="19"/>
      <c r="E1" s="19"/>
      <c r="F1" s="19"/>
    </row>
    <row r="2" spans="1:6" s="1" customFormat="1" ht="29.25" customHeight="1">
      <c r="A2" s="108" t="s">
        <v>68</v>
      </c>
      <c r="B2" s="108"/>
      <c r="C2" s="108"/>
      <c r="D2" s="108"/>
      <c r="E2" s="108"/>
      <c r="F2" s="32"/>
    </row>
    <row r="3" spans="1:6" s="1" customFormat="1" ht="21" customHeight="1">
      <c r="A3" s="41" t="s">
        <v>139</v>
      </c>
      <c r="B3" s="22"/>
      <c r="C3" s="22"/>
      <c r="D3" s="22"/>
      <c r="E3" s="99" t="s">
        <v>218</v>
      </c>
      <c r="F3" s="19"/>
    </row>
    <row r="4" spans="1:6" s="1" customFormat="1" ht="17.25" customHeight="1">
      <c r="A4" s="102" t="s">
        <v>45</v>
      </c>
      <c r="B4" s="109"/>
      <c r="C4" s="112" t="s">
        <v>69</v>
      </c>
      <c r="D4" s="112"/>
      <c r="E4" s="112"/>
      <c r="F4" s="19"/>
    </row>
    <row r="5" spans="1:6" s="1" customFormat="1" ht="21" customHeight="1">
      <c r="A5" s="4" t="s">
        <v>51</v>
      </c>
      <c r="B5" s="23" t="s">
        <v>52</v>
      </c>
      <c r="C5" s="97" t="s">
        <v>29</v>
      </c>
      <c r="D5" s="97" t="s">
        <v>46</v>
      </c>
      <c r="E5" s="97" t="s">
        <v>47</v>
      </c>
      <c r="F5" s="19"/>
    </row>
    <row r="6" spans="1:6" s="1" customFormat="1" ht="21" customHeight="1">
      <c r="A6" s="5" t="s">
        <v>43</v>
      </c>
      <c r="B6" s="93" t="s">
        <v>43</v>
      </c>
      <c r="C6" s="97">
        <v>1</v>
      </c>
      <c r="D6" s="97">
        <f>C6+1</f>
        <v>2</v>
      </c>
      <c r="E6" s="97">
        <f>D6+1</f>
        <v>3</v>
      </c>
      <c r="F6" s="19"/>
    </row>
    <row r="7" spans="1:6" s="1" customFormat="1" ht="37.5" customHeight="1">
      <c r="A7" s="44" t="s">
        <v>0</v>
      </c>
      <c r="B7" s="44" t="s">
        <v>29</v>
      </c>
      <c r="C7" s="94">
        <f>38199049.62+74132.84-63870.42-30500+50000</f>
        <v>38228812.04</v>
      </c>
      <c r="D7" s="94">
        <f>15747549.62+74132.84-63870.42</f>
        <v>15757812.04</v>
      </c>
      <c r="E7" s="94">
        <f>22451500-30500+50000</f>
        <v>22471000</v>
      </c>
      <c r="F7" s="46"/>
    </row>
    <row r="8" spans="1:6" s="1" customFormat="1" ht="18.75" customHeight="1">
      <c r="A8" s="44" t="s">
        <v>159</v>
      </c>
      <c r="B8" s="44" t="s">
        <v>137</v>
      </c>
      <c r="C8" s="94">
        <f>38199049.62-30500+74132.84-63870.42</f>
        <v>38178812.04</v>
      </c>
      <c r="D8" s="94">
        <f>15747549.62+74132.84-63870.42</f>
        <v>15757812.04</v>
      </c>
      <c r="E8" s="94">
        <f>22451500-30500</f>
        <v>22421000</v>
      </c>
      <c r="F8" s="42"/>
    </row>
    <row r="9" spans="1:6" s="1" customFormat="1" ht="37.5" customHeight="1">
      <c r="A9" s="44" t="s">
        <v>155</v>
      </c>
      <c r="B9" s="44" t="s">
        <v>160</v>
      </c>
      <c r="C9" s="94">
        <f>38199049.62-30500+74132.84-63870.42</f>
        <v>38178812.04</v>
      </c>
      <c r="D9" s="94">
        <f>15747549.62+74132.84-63870.42</f>
        <v>15757812.04</v>
      </c>
      <c r="E9" s="94">
        <f>22451500-30500</f>
        <v>22421000</v>
      </c>
      <c r="F9" s="42"/>
    </row>
    <row r="10" spans="1:6" s="1" customFormat="1" ht="37.5" customHeight="1">
      <c r="A10" s="44" t="s">
        <v>171</v>
      </c>
      <c r="B10" s="44" t="s">
        <v>172</v>
      </c>
      <c r="C10" s="94">
        <f>819886.26-30500</f>
        <v>789386.26</v>
      </c>
      <c r="D10" s="94">
        <v>769886.26</v>
      </c>
      <c r="E10" s="94">
        <f>50000-30500</f>
        <v>19500</v>
      </c>
      <c r="F10" s="42"/>
    </row>
    <row r="11" spans="1:6" s="1" customFormat="1" ht="21" customHeight="1">
      <c r="A11" s="44" t="s">
        <v>169</v>
      </c>
      <c r="B11" s="44" t="s">
        <v>170</v>
      </c>
      <c r="C11" s="94">
        <v>3680591.66</v>
      </c>
      <c r="D11" s="94">
        <v>3680591.66</v>
      </c>
      <c r="E11" s="94">
        <v>0</v>
      </c>
      <c r="F11" s="42"/>
    </row>
    <row r="12" spans="1:6" s="1" customFormat="1" ht="21" customHeight="1">
      <c r="A12" s="44" t="s">
        <v>167</v>
      </c>
      <c r="B12" s="44" t="s">
        <v>168</v>
      </c>
      <c r="C12" s="94">
        <f>2587545.53-63870.42</f>
        <v>2523675.11</v>
      </c>
      <c r="D12" s="94">
        <f>1987545.53-63870.42</f>
        <v>1923675.11</v>
      </c>
      <c r="E12" s="94">
        <v>600000</v>
      </c>
      <c r="F12" s="42"/>
    </row>
    <row r="13" spans="1:6" s="1" customFormat="1" ht="21" customHeight="1">
      <c r="A13" s="44" t="s">
        <v>165</v>
      </c>
      <c r="B13" s="44" t="s">
        <v>166</v>
      </c>
      <c r="C13" s="94">
        <f>24692948.55+74132.84</f>
        <v>24767081.39</v>
      </c>
      <c r="D13" s="94">
        <f>3342948.55+74132.84</f>
        <v>3417081.3899999997</v>
      </c>
      <c r="E13" s="94">
        <v>21350000</v>
      </c>
      <c r="F13" s="42"/>
    </row>
    <row r="14" spans="1:6" s="1" customFormat="1" ht="21" customHeight="1">
      <c r="A14" s="44" t="s">
        <v>163</v>
      </c>
      <c r="B14" s="44" t="s">
        <v>164</v>
      </c>
      <c r="C14" s="94">
        <v>3179177.62</v>
      </c>
      <c r="D14" s="94">
        <v>2727677.62</v>
      </c>
      <c r="E14" s="94">
        <v>451500</v>
      </c>
      <c r="F14" s="42"/>
    </row>
    <row r="15" spans="1:6" s="1" customFormat="1" ht="21" customHeight="1">
      <c r="A15" s="44" t="s">
        <v>161</v>
      </c>
      <c r="B15" s="44" t="s">
        <v>162</v>
      </c>
      <c r="C15" s="94">
        <v>3238900</v>
      </c>
      <c r="D15" s="94">
        <v>3238900</v>
      </c>
      <c r="E15" s="94">
        <v>0</v>
      </c>
      <c r="F15" s="42"/>
    </row>
    <row r="16" spans="1:6" s="1" customFormat="1" ht="21" customHeight="1">
      <c r="A16" s="44" t="s">
        <v>140</v>
      </c>
      <c r="B16" s="44" t="s">
        <v>138</v>
      </c>
      <c r="C16" s="94">
        <v>50000</v>
      </c>
      <c r="D16" s="94">
        <v>0</v>
      </c>
      <c r="E16" s="94">
        <v>50000</v>
      </c>
      <c r="F16" s="42"/>
    </row>
    <row r="17" spans="1:6" s="1" customFormat="1" ht="21" customHeight="1">
      <c r="A17" s="44" t="s">
        <v>155</v>
      </c>
      <c r="B17" s="44" t="s">
        <v>156</v>
      </c>
      <c r="C17" s="94">
        <v>0</v>
      </c>
      <c r="D17" s="94">
        <v>0</v>
      </c>
      <c r="E17" s="94">
        <v>0</v>
      </c>
      <c r="F17" s="42"/>
    </row>
    <row r="18" spans="1:6" s="1" customFormat="1" ht="21" customHeight="1">
      <c r="A18" s="44" t="s">
        <v>157</v>
      </c>
      <c r="B18" s="44" t="s">
        <v>158</v>
      </c>
      <c r="C18" s="94">
        <v>0</v>
      </c>
      <c r="D18" s="94">
        <v>0</v>
      </c>
      <c r="E18" s="94">
        <v>0</v>
      </c>
      <c r="F18" s="42"/>
    </row>
    <row r="19" spans="1:6" s="1" customFormat="1" ht="21" customHeight="1">
      <c r="A19" s="44" t="s">
        <v>151</v>
      </c>
      <c r="B19" s="44" t="s">
        <v>152</v>
      </c>
      <c r="C19" s="94">
        <v>0</v>
      </c>
      <c r="D19" s="94">
        <v>0</v>
      </c>
      <c r="E19" s="94">
        <v>0</v>
      </c>
      <c r="F19" s="42"/>
    </row>
    <row r="20" spans="1:6" s="1" customFormat="1" ht="21" customHeight="1">
      <c r="A20" s="44" t="s">
        <v>153</v>
      </c>
      <c r="B20" s="44" t="s">
        <v>154</v>
      </c>
      <c r="C20" s="94">
        <v>0</v>
      </c>
      <c r="D20" s="94">
        <v>0</v>
      </c>
      <c r="E20" s="94">
        <v>0</v>
      </c>
      <c r="F20" s="42"/>
    </row>
    <row r="21" spans="1:6" s="1" customFormat="1" ht="21" customHeight="1">
      <c r="A21" s="44" t="s">
        <v>145</v>
      </c>
      <c r="B21" s="44" t="s">
        <v>146</v>
      </c>
      <c r="C21" s="94">
        <v>0</v>
      </c>
      <c r="D21" s="94">
        <v>0</v>
      </c>
      <c r="E21" s="94">
        <v>0</v>
      </c>
      <c r="F21" s="42"/>
    </row>
    <row r="22" spans="1:6" s="1" customFormat="1" ht="28.5" customHeight="1">
      <c r="A22" s="44" t="s">
        <v>149</v>
      </c>
      <c r="B22" s="44" t="s">
        <v>150</v>
      </c>
      <c r="C22" s="94">
        <v>0</v>
      </c>
      <c r="D22" s="94">
        <v>0</v>
      </c>
      <c r="E22" s="94">
        <v>0</v>
      </c>
      <c r="F22" s="42"/>
    </row>
    <row r="23" spans="1:6" s="1" customFormat="1" ht="28.5">
      <c r="A23" s="44" t="s">
        <v>147</v>
      </c>
      <c r="B23" s="44" t="s">
        <v>148</v>
      </c>
      <c r="C23" s="94">
        <v>0</v>
      </c>
      <c r="D23" s="94">
        <v>0</v>
      </c>
      <c r="E23" s="94">
        <v>0</v>
      </c>
      <c r="F23" s="42"/>
    </row>
    <row r="24" spans="1:6" s="1" customFormat="1" ht="15">
      <c r="A24" s="44" t="s">
        <v>141</v>
      </c>
      <c r="B24" s="44" t="s">
        <v>142</v>
      </c>
      <c r="C24" s="94">
        <v>50000</v>
      </c>
      <c r="D24" s="94">
        <v>0</v>
      </c>
      <c r="E24" s="94">
        <v>50000</v>
      </c>
      <c r="F24" s="42"/>
    </row>
    <row r="25" spans="1:6" s="1" customFormat="1" ht="15">
      <c r="A25" s="44" t="s">
        <v>143</v>
      </c>
      <c r="B25" s="44" t="s">
        <v>144</v>
      </c>
      <c r="C25" s="94">
        <v>50000</v>
      </c>
      <c r="D25" s="94">
        <v>0</v>
      </c>
      <c r="E25" s="94">
        <v>50000</v>
      </c>
      <c r="F25" s="42"/>
    </row>
    <row r="26" s="1" customFormat="1" ht="28.5" customHeight="1"/>
    <row r="27" s="1" customFormat="1" ht="4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3">
      <selection activeCell="D18" sqref="D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33.57421875" style="0" customWidth="1"/>
  </cols>
  <sheetData>
    <row r="1" spans="1:6" s="1" customFormat="1" ht="21" customHeight="1">
      <c r="A1" s="19"/>
      <c r="B1" s="19"/>
      <c r="C1" s="19"/>
      <c r="D1" s="19"/>
      <c r="E1" s="19"/>
      <c r="F1" s="19"/>
    </row>
    <row r="2" spans="1:6" s="1" customFormat="1" ht="29.25" customHeight="1">
      <c r="A2" s="108" t="s">
        <v>70</v>
      </c>
      <c r="B2" s="108"/>
      <c r="C2" s="108"/>
      <c r="D2" s="108"/>
      <c r="E2" s="108"/>
      <c r="F2" s="32"/>
    </row>
    <row r="3" spans="1:6" s="1" customFormat="1" ht="21" customHeight="1">
      <c r="A3" s="41" t="s">
        <v>139</v>
      </c>
      <c r="B3" s="22"/>
      <c r="C3" s="22"/>
      <c r="D3" s="22"/>
      <c r="E3" s="99" t="s">
        <v>218</v>
      </c>
      <c r="F3" s="19"/>
    </row>
    <row r="4" spans="1:6" s="1" customFormat="1" ht="17.25" customHeight="1">
      <c r="A4" s="102" t="s">
        <v>71</v>
      </c>
      <c r="B4" s="113"/>
      <c r="C4" s="113" t="s">
        <v>72</v>
      </c>
      <c r="D4" s="113"/>
      <c r="E4" s="113"/>
      <c r="F4" s="19"/>
    </row>
    <row r="5" spans="1:6" s="1" customFormat="1" ht="21" customHeight="1">
      <c r="A5" s="23" t="s">
        <v>51</v>
      </c>
      <c r="B5" s="97" t="s">
        <v>52</v>
      </c>
      <c r="C5" s="97" t="s">
        <v>29</v>
      </c>
      <c r="D5" s="97" t="s">
        <v>73</v>
      </c>
      <c r="E5" s="97" t="s">
        <v>74</v>
      </c>
      <c r="F5" s="19"/>
    </row>
    <row r="6" spans="1:6" s="1" customFormat="1" ht="21" customHeight="1">
      <c r="A6" s="93" t="s">
        <v>43</v>
      </c>
      <c r="B6" s="97" t="s">
        <v>43</v>
      </c>
      <c r="C6" s="97">
        <v>1</v>
      </c>
      <c r="D6" s="97">
        <f>C6+1</f>
        <v>2</v>
      </c>
      <c r="E6" s="97">
        <f>D6+1</f>
        <v>3</v>
      </c>
      <c r="F6" s="19"/>
    </row>
    <row r="7" spans="1:6" s="1" customFormat="1" ht="18.75" customHeight="1">
      <c r="A7" s="44" t="s">
        <v>0</v>
      </c>
      <c r="B7" s="98" t="s">
        <v>29</v>
      </c>
      <c r="C7" s="94">
        <f>15747549.62+74132.84-63870.42</f>
        <v>15757812.04</v>
      </c>
      <c r="D7" s="94">
        <f>D8+D24+D43</f>
        <v>5138430.820000001</v>
      </c>
      <c r="E7" s="94">
        <f>E8+E24+E43</f>
        <v>10619381.219999999</v>
      </c>
      <c r="F7" s="48"/>
    </row>
    <row r="8" spans="1:6" s="1" customFormat="1" ht="18.75" customHeight="1">
      <c r="A8" s="44"/>
      <c r="B8" s="98" t="s">
        <v>75</v>
      </c>
      <c r="C8" s="94">
        <f>SUM(C9:C23)</f>
        <v>5103794.820000001</v>
      </c>
      <c r="D8" s="94">
        <f>SUM(D9:D23)</f>
        <v>5103794.820000001</v>
      </c>
      <c r="E8" s="94">
        <v>0</v>
      </c>
      <c r="F8" s="42"/>
    </row>
    <row r="9" spans="1:6" s="1" customFormat="1" ht="18.75" customHeight="1">
      <c r="A9" s="44" t="s">
        <v>76</v>
      </c>
      <c r="B9" s="98" t="s">
        <v>77</v>
      </c>
      <c r="C9" s="94">
        <f aca="true" t="shared" si="0" ref="C9:C14">D9</f>
        <v>1680116.2</v>
      </c>
      <c r="D9" s="94">
        <f>1680312-24035+23839.2</f>
        <v>1680116.2</v>
      </c>
      <c r="E9" s="94">
        <v>0</v>
      </c>
      <c r="F9" s="42"/>
    </row>
    <row r="10" spans="1:6" s="1" customFormat="1" ht="37.5" customHeight="1">
      <c r="A10" s="44" t="s">
        <v>78</v>
      </c>
      <c r="B10" s="98" t="s">
        <v>79</v>
      </c>
      <c r="C10" s="94">
        <f t="shared" si="0"/>
        <v>155280</v>
      </c>
      <c r="D10" s="94">
        <v>155280</v>
      </c>
      <c r="E10" s="94">
        <v>0</v>
      </c>
      <c r="F10" s="42"/>
    </row>
    <row r="11" spans="1:6" s="1" customFormat="1" ht="18.75" customHeight="1">
      <c r="A11" s="44" t="s">
        <v>80</v>
      </c>
      <c r="B11" s="98" t="s">
        <v>81</v>
      </c>
      <c r="C11" s="94">
        <f t="shared" si="0"/>
        <v>40800</v>
      </c>
      <c r="D11" s="94">
        <v>40800</v>
      </c>
      <c r="E11" s="94">
        <v>0</v>
      </c>
      <c r="F11" s="42"/>
    </row>
    <row r="12" spans="1:6" s="1" customFormat="1" ht="37.5" customHeight="1">
      <c r="A12" s="44" t="s">
        <v>82</v>
      </c>
      <c r="B12" s="98" t="s">
        <v>83</v>
      </c>
      <c r="C12" s="94">
        <f t="shared" si="0"/>
        <v>16569</v>
      </c>
      <c r="D12" s="94">
        <v>16569</v>
      </c>
      <c r="E12" s="94">
        <v>0</v>
      </c>
      <c r="F12" s="42"/>
    </row>
    <row r="13" spans="1:6" s="1" customFormat="1" ht="57" customHeight="1">
      <c r="A13" s="44" t="s">
        <v>173</v>
      </c>
      <c r="B13" s="98" t="s">
        <v>174</v>
      </c>
      <c r="C13" s="94">
        <f t="shared" si="0"/>
        <v>741036</v>
      </c>
      <c r="D13" s="94">
        <v>741036</v>
      </c>
      <c r="E13" s="94">
        <v>0</v>
      </c>
      <c r="F13" s="42"/>
    </row>
    <row r="14" spans="1:6" s="1" customFormat="1" ht="37.5" customHeight="1">
      <c r="A14" s="44" t="s">
        <v>175</v>
      </c>
      <c r="B14" s="98" t="s">
        <v>176</v>
      </c>
      <c r="C14" s="94">
        <f t="shared" si="0"/>
        <v>562521.6</v>
      </c>
      <c r="D14" s="94">
        <f>560952+1569.6</f>
        <v>562521.6</v>
      </c>
      <c r="E14" s="94">
        <v>0</v>
      </c>
      <c r="F14" s="42"/>
    </row>
    <row r="15" spans="1:6" s="1" customFormat="1" ht="37.5" customHeight="1">
      <c r="A15" s="44" t="s">
        <v>84</v>
      </c>
      <c r="B15" s="98" t="s">
        <v>85</v>
      </c>
      <c r="C15" s="94">
        <f>D15</f>
        <v>635386.8</v>
      </c>
      <c r="D15" s="94">
        <f>630829.8+10987.2-6430.2</f>
        <v>635386.8</v>
      </c>
      <c r="E15" s="94">
        <v>0</v>
      </c>
      <c r="F15" s="42"/>
    </row>
    <row r="16" spans="1:6" s="1" customFormat="1" ht="37.5" customHeight="1">
      <c r="A16" s="44" t="s">
        <v>86</v>
      </c>
      <c r="B16" s="98" t="s">
        <v>87</v>
      </c>
      <c r="C16" s="94">
        <f aca="true" t="shared" si="1" ref="C16:C23">D16</f>
        <v>193205.88</v>
      </c>
      <c r="D16" s="94">
        <f>189248.94+5886-1929.06</f>
        <v>193205.88</v>
      </c>
      <c r="E16" s="94">
        <v>0</v>
      </c>
      <c r="F16" s="42"/>
    </row>
    <row r="17" spans="1:5" s="1" customFormat="1" ht="37.5" customHeight="1">
      <c r="A17" s="44" t="s">
        <v>88</v>
      </c>
      <c r="B17" s="98" t="s">
        <v>89</v>
      </c>
      <c r="C17" s="94">
        <f t="shared" si="1"/>
        <v>12900</v>
      </c>
      <c r="D17" s="94">
        <v>12900</v>
      </c>
      <c r="E17" s="94">
        <v>0</v>
      </c>
    </row>
    <row r="18" spans="1:5" s="1" customFormat="1" ht="37.5" customHeight="1">
      <c r="A18" s="44" t="s">
        <v>90</v>
      </c>
      <c r="B18" s="98" t="s">
        <v>91</v>
      </c>
      <c r="C18" s="94">
        <f t="shared" si="1"/>
        <v>219167.69999999998</v>
      </c>
      <c r="D18" s="94">
        <f>220790.43-2250.57+627.84</f>
        <v>219167.69999999998</v>
      </c>
      <c r="E18" s="94">
        <v>0</v>
      </c>
    </row>
    <row r="19" spans="1:5" s="1" customFormat="1" ht="18.75" customHeight="1">
      <c r="A19" s="44" t="s">
        <v>92</v>
      </c>
      <c r="B19" s="98" t="s">
        <v>93</v>
      </c>
      <c r="C19" s="94">
        <f t="shared" si="1"/>
        <v>30954.140000000003</v>
      </c>
      <c r="D19" s="94">
        <v>30954.140000000003</v>
      </c>
      <c r="E19" s="94">
        <v>0</v>
      </c>
    </row>
    <row r="20" spans="1:5" s="1" customFormat="1" ht="37.5" customHeight="1">
      <c r="A20" s="44" t="s">
        <v>94</v>
      </c>
      <c r="B20" s="98" t="s">
        <v>95</v>
      </c>
      <c r="C20" s="94">
        <f t="shared" si="1"/>
        <v>6243.96</v>
      </c>
      <c r="D20" s="94">
        <f>6308.29-64.33</f>
        <v>6243.96</v>
      </c>
      <c r="E20" s="94">
        <v>0</v>
      </c>
    </row>
    <row r="21" spans="1:5" s="1" customFormat="1" ht="18.75" customHeight="1">
      <c r="A21" s="44" t="s">
        <v>177</v>
      </c>
      <c r="B21" s="98" t="s">
        <v>178</v>
      </c>
      <c r="C21" s="94">
        <f t="shared" si="1"/>
        <v>13756.57</v>
      </c>
      <c r="D21" s="94">
        <f>13917.36-160.79</f>
        <v>13756.57</v>
      </c>
      <c r="E21" s="94">
        <v>0</v>
      </c>
    </row>
    <row r="22" spans="1:5" s="1" customFormat="1" ht="18.75" customHeight="1">
      <c r="A22" s="44" t="s">
        <v>179</v>
      </c>
      <c r="B22" s="98" t="s">
        <v>180</v>
      </c>
      <c r="C22" s="94">
        <f t="shared" si="1"/>
        <v>13756.57</v>
      </c>
      <c r="D22" s="94">
        <f>13917.36-160.79</f>
        <v>13756.57</v>
      </c>
      <c r="E22" s="94">
        <v>0</v>
      </c>
    </row>
    <row r="23" spans="1:5" s="1" customFormat="1" ht="18.75" customHeight="1">
      <c r="A23" s="44" t="s">
        <v>96</v>
      </c>
      <c r="B23" s="98" t="s">
        <v>97</v>
      </c>
      <c r="C23" s="94">
        <f t="shared" si="1"/>
        <v>782100.4</v>
      </c>
      <c r="D23" s="94">
        <f>777974.4+20358-16232</f>
        <v>782100.4</v>
      </c>
      <c r="E23" s="94">
        <v>0</v>
      </c>
    </row>
    <row r="24" spans="1:5" s="1" customFormat="1" ht="18.75" customHeight="1">
      <c r="A24" s="44"/>
      <c r="B24" s="98" t="s">
        <v>98</v>
      </c>
      <c r="C24" s="94">
        <f>SUM(C25:C42)</f>
        <v>10619381.219999999</v>
      </c>
      <c r="D24" s="94">
        <f>SUM(D25:D42)</f>
        <v>0</v>
      </c>
      <c r="E24" s="94">
        <f>SUM(E25:E42)</f>
        <v>10619381.219999999</v>
      </c>
    </row>
    <row r="25" spans="1:5" s="1" customFormat="1" ht="18.75" customHeight="1">
      <c r="A25" s="44" t="s">
        <v>99</v>
      </c>
      <c r="B25" s="98" t="s">
        <v>100</v>
      </c>
      <c r="C25" s="94">
        <f>1426500+9825-2975-7000</f>
        <v>1426350</v>
      </c>
      <c r="D25" s="94">
        <v>0</v>
      </c>
      <c r="E25" s="94">
        <f>1426500+9825-2975-7000</f>
        <v>1426350</v>
      </c>
    </row>
    <row r="26" spans="1:5" s="1" customFormat="1" ht="18.75" customHeight="1">
      <c r="A26" s="44" t="s">
        <v>101</v>
      </c>
      <c r="B26" s="98" t="s">
        <v>102</v>
      </c>
      <c r="C26" s="94">
        <v>920000</v>
      </c>
      <c r="D26" s="94">
        <v>0</v>
      </c>
      <c r="E26" s="94">
        <v>920000</v>
      </c>
    </row>
    <row r="27" spans="1:5" s="1" customFormat="1" ht="18.75" customHeight="1">
      <c r="A27" s="44" t="s">
        <v>181</v>
      </c>
      <c r="B27" s="98" t="s">
        <v>182</v>
      </c>
      <c r="C27" s="94">
        <v>200000</v>
      </c>
      <c r="D27" s="94">
        <v>0</v>
      </c>
      <c r="E27" s="94">
        <v>200000</v>
      </c>
    </row>
    <row r="28" spans="1:5" s="1" customFormat="1" ht="18.75" customHeight="1">
      <c r="A28" s="44" t="s">
        <v>183</v>
      </c>
      <c r="B28" s="98" t="s">
        <v>184</v>
      </c>
      <c r="C28" s="94">
        <v>105000</v>
      </c>
      <c r="D28" s="94">
        <v>0</v>
      </c>
      <c r="E28" s="94">
        <v>105000</v>
      </c>
    </row>
    <row r="29" spans="1:5" s="1" customFormat="1" ht="18.75" customHeight="1">
      <c r="A29" s="44" t="s">
        <v>185</v>
      </c>
      <c r="B29" s="98" t="s">
        <v>186</v>
      </c>
      <c r="C29" s="94">
        <v>0</v>
      </c>
      <c r="D29" s="94">
        <v>0</v>
      </c>
      <c r="E29" s="94">
        <v>0</v>
      </c>
    </row>
    <row r="30" spans="1:5" s="1" customFormat="1" ht="37.5" customHeight="1">
      <c r="A30" s="44" t="s">
        <v>187</v>
      </c>
      <c r="B30" s="98" t="s">
        <v>188</v>
      </c>
      <c r="C30" s="94">
        <v>0</v>
      </c>
      <c r="D30" s="94">
        <v>0</v>
      </c>
      <c r="E30" s="94">
        <v>0</v>
      </c>
    </row>
    <row r="31" spans="1:5" s="1" customFormat="1" ht="37.5" customHeight="1">
      <c r="A31" s="44" t="s">
        <v>103</v>
      </c>
      <c r="B31" s="98" t="s">
        <v>104</v>
      </c>
      <c r="C31" s="94">
        <v>301300</v>
      </c>
      <c r="D31" s="94">
        <v>0</v>
      </c>
      <c r="E31" s="94">
        <v>301300</v>
      </c>
    </row>
    <row r="32" spans="1:5" s="1" customFormat="1" ht="37.5" customHeight="1">
      <c r="A32" s="44" t="s">
        <v>189</v>
      </c>
      <c r="B32" s="98" t="s">
        <v>190</v>
      </c>
      <c r="C32" s="94">
        <v>192000</v>
      </c>
      <c r="D32" s="94">
        <v>0</v>
      </c>
      <c r="E32" s="94">
        <v>192000</v>
      </c>
    </row>
    <row r="33" spans="1:5" s="1" customFormat="1" ht="37.5" customHeight="1">
      <c r="A33" s="44" t="s">
        <v>191</v>
      </c>
      <c r="B33" s="98" t="s">
        <v>192</v>
      </c>
      <c r="C33" s="94">
        <v>250000</v>
      </c>
      <c r="D33" s="94">
        <v>0</v>
      </c>
      <c r="E33" s="94">
        <v>250000</v>
      </c>
    </row>
    <row r="34" spans="1:5" s="1" customFormat="1" ht="18.75" customHeight="1">
      <c r="A34" s="44" t="s">
        <v>193</v>
      </c>
      <c r="B34" s="98" t="s">
        <v>194</v>
      </c>
      <c r="C34" s="94">
        <v>0</v>
      </c>
      <c r="D34" s="94">
        <v>0</v>
      </c>
      <c r="E34" s="94">
        <v>0</v>
      </c>
    </row>
    <row r="35" spans="1:5" s="1" customFormat="1" ht="37.5" customHeight="1">
      <c r="A35" s="44" t="s">
        <v>105</v>
      </c>
      <c r="B35" s="98" t="s">
        <v>106</v>
      </c>
      <c r="C35" s="94">
        <v>252800</v>
      </c>
      <c r="D35" s="94">
        <v>0</v>
      </c>
      <c r="E35" s="94">
        <v>252800</v>
      </c>
    </row>
    <row r="36" spans="1:6" s="1" customFormat="1" ht="21" customHeight="1">
      <c r="A36" s="44" t="s">
        <v>107</v>
      </c>
      <c r="B36" s="98" t="s">
        <v>108</v>
      </c>
      <c r="C36" s="94">
        <v>402000</v>
      </c>
      <c r="D36" s="94">
        <v>0</v>
      </c>
      <c r="E36" s="94">
        <v>402000</v>
      </c>
      <c r="F36" s="19"/>
    </row>
    <row r="37" spans="1:6" s="1" customFormat="1" ht="21" customHeight="1">
      <c r="A37" s="44" t="s">
        <v>195</v>
      </c>
      <c r="B37" s="98" t="s">
        <v>196</v>
      </c>
      <c r="C37" s="94">
        <v>318000</v>
      </c>
      <c r="D37" s="94">
        <v>0</v>
      </c>
      <c r="E37" s="94">
        <v>318000</v>
      </c>
      <c r="F37" s="19"/>
    </row>
    <row r="38" spans="1:6" s="1" customFormat="1" ht="21" customHeight="1">
      <c r="A38" s="44" t="s">
        <v>109</v>
      </c>
      <c r="B38" s="98" t="s">
        <v>110</v>
      </c>
      <c r="C38" s="94">
        <v>2870200</v>
      </c>
      <c r="D38" s="94">
        <v>0</v>
      </c>
      <c r="E38" s="94">
        <v>2870200</v>
      </c>
      <c r="F38" s="19"/>
    </row>
    <row r="39" spans="1:6" s="1" customFormat="1" ht="21" customHeight="1">
      <c r="A39" s="44" t="s">
        <v>111</v>
      </c>
      <c r="B39" s="98" t="s">
        <v>112</v>
      </c>
      <c r="C39" s="94">
        <f>398543.9-1352.68</f>
        <v>397191.22000000003</v>
      </c>
      <c r="D39" s="94">
        <v>0</v>
      </c>
      <c r="E39" s="94">
        <f>398543.9-1352.68</f>
        <v>397191.22000000003</v>
      </c>
      <c r="F39" s="19"/>
    </row>
    <row r="40" spans="1:6" s="1" customFormat="1" ht="21" customHeight="1">
      <c r="A40" s="44" t="s">
        <v>113</v>
      </c>
      <c r="B40" s="98" t="s">
        <v>114</v>
      </c>
      <c r="C40" s="94">
        <f>529440+1040-1040</f>
        <v>529440</v>
      </c>
      <c r="D40" s="94">
        <v>0</v>
      </c>
      <c r="E40" s="94">
        <f>529440+1040-1040</f>
        <v>529440</v>
      </c>
      <c r="F40" s="19"/>
    </row>
    <row r="41" spans="1:6" s="1" customFormat="1" ht="21" customHeight="1">
      <c r="A41" s="44" t="s">
        <v>115</v>
      </c>
      <c r="B41" s="98" t="s">
        <v>116</v>
      </c>
      <c r="C41" s="94">
        <v>92000</v>
      </c>
      <c r="D41" s="94">
        <v>0</v>
      </c>
      <c r="E41" s="94">
        <v>92000</v>
      </c>
      <c r="F41" s="19"/>
    </row>
    <row r="42" spans="1:6" s="1" customFormat="1" ht="21" customHeight="1">
      <c r="A42" s="44" t="s">
        <v>117</v>
      </c>
      <c r="B42" s="98" t="s">
        <v>118</v>
      </c>
      <c r="C42" s="94">
        <v>2363100</v>
      </c>
      <c r="D42" s="94">
        <v>0</v>
      </c>
      <c r="E42" s="94">
        <v>2363100</v>
      </c>
      <c r="F42" s="19"/>
    </row>
    <row r="43" spans="1:6" s="1" customFormat="1" ht="21.75" customHeight="1">
      <c r="A43" s="44"/>
      <c r="B43" s="98" t="s">
        <v>119</v>
      </c>
      <c r="C43" s="94">
        <f>SUM(C44:C50)</f>
        <v>34636</v>
      </c>
      <c r="D43" s="94">
        <f>SUM(D44:D50)</f>
        <v>34636</v>
      </c>
      <c r="E43" s="94">
        <v>0</v>
      </c>
      <c r="F43" s="19"/>
    </row>
    <row r="44" spans="1:6" s="1" customFormat="1" ht="21.75" customHeight="1">
      <c r="A44" s="44" t="s">
        <v>197</v>
      </c>
      <c r="B44" s="98" t="s">
        <v>198</v>
      </c>
      <c r="C44" s="94">
        <v>0</v>
      </c>
      <c r="D44" s="94">
        <v>0</v>
      </c>
      <c r="E44" s="94">
        <v>0</v>
      </c>
      <c r="F44" s="19"/>
    </row>
    <row r="45" spans="1:5" s="1" customFormat="1" ht="21.75" customHeight="1">
      <c r="A45" s="44" t="s">
        <v>199</v>
      </c>
      <c r="B45" s="98" t="s">
        <v>200</v>
      </c>
      <c r="C45" s="94">
        <v>0</v>
      </c>
      <c r="D45" s="94">
        <v>0</v>
      </c>
      <c r="E45" s="94">
        <v>0</v>
      </c>
    </row>
    <row r="46" spans="1:6" s="1" customFormat="1" ht="21.75" customHeight="1">
      <c r="A46" s="44" t="s">
        <v>120</v>
      </c>
      <c r="B46" s="98" t="s">
        <v>121</v>
      </c>
      <c r="C46" s="94">
        <v>2020</v>
      </c>
      <c r="D46" s="94">
        <v>2020</v>
      </c>
      <c r="E46" s="94">
        <v>0</v>
      </c>
      <c r="F46" s="19"/>
    </row>
    <row r="47" spans="1:5" ht="21.75" customHeight="1">
      <c r="A47" s="44" t="s">
        <v>201</v>
      </c>
      <c r="B47" s="98" t="s">
        <v>202</v>
      </c>
      <c r="C47" s="94">
        <f>7656-240</f>
        <v>7416</v>
      </c>
      <c r="D47" s="94">
        <f>7656-240</f>
        <v>7416</v>
      </c>
      <c r="E47" s="94">
        <v>0</v>
      </c>
    </row>
    <row r="48" spans="1:5" ht="21.75" customHeight="1">
      <c r="A48" s="44" t="s">
        <v>122</v>
      </c>
      <c r="B48" s="98" t="s">
        <v>123</v>
      </c>
      <c r="C48" s="94">
        <v>4560</v>
      </c>
      <c r="D48" s="94">
        <v>4560</v>
      </c>
      <c r="E48" s="94">
        <v>0</v>
      </c>
    </row>
    <row r="49" spans="1:6" ht="21.75" customHeight="1">
      <c r="A49" s="44" t="s">
        <v>203</v>
      </c>
      <c r="B49" s="98" t="s">
        <v>204</v>
      </c>
      <c r="C49" s="94">
        <v>3840</v>
      </c>
      <c r="D49" s="94">
        <v>3840</v>
      </c>
      <c r="E49" s="94">
        <v>0</v>
      </c>
      <c r="F49" s="42"/>
    </row>
    <row r="50" spans="1:6" ht="21.75" customHeight="1">
      <c r="A50" s="44" t="s">
        <v>124</v>
      </c>
      <c r="B50" s="98" t="s">
        <v>125</v>
      </c>
      <c r="C50" s="94">
        <v>16800</v>
      </c>
      <c r="D50" s="94">
        <v>16800</v>
      </c>
      <c r="E50" s="94">
        <v>0</v>
      </c>
      <c r="F50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33"/>
    </row>
    <row r="2" spans="1:7" s="1" customFormat="1" ht="30" customHeight="1">
      <c r="A2" s="108" t="s">
        <v>126</v>
      </c>
      <c r="B2" s="108"/>
      <c r="C2" s="108"/>
      <c r="D2" s="108"/>
      <c r="E2" s="108"/>
      <c r="F2" s="108"/>
      <c r="G2" s="108"/>
    </row>
    <row r="3" spans="1:7" s="1" customFormat="1" ht="18" customHeight="1">
      <c r="A3" s="41" t="s">
        <v>139</v>
      </c>
      <c r="B3" s="13"/>
      <c r="C3" s="13"/>
      <c r="D3" s="14"/>
      <c r="E3" s="14"/>
      <c r="F3" s="14"/>
      <c r="G3" s="99" t="s">
        <v>218</v>
      </c>
    </row>
    <row r="4" spans="1:7" s="1" customFormat="1" ht="31.5" customHeight="1">
      <c r="A4" s="5" t="s">
        <v>127</v>
      </c>
      <c r="B4" s="5" t="s">
        <v>128</v>
      </c>
      <c r="C4" s="5" t="s">
        <v>29</v>
      </c>
      <c r="D4" s="34" t="s">
        <v>129</v>
      </c>
      <c r="E4" s="5" t="s">
        <v>130</v>
      </c>
      <c r="F4" s="35" t="s">
        <v>131</v>
      </c>
      <c r="G4" s="5" t="s">
        <v>132</v>
      </c>
    </row>
    <row r="5" spans="1:7" s="1" customFormat="1" ht="21.75" customHeight="1">
      <c r="A5" s="36" t="s">
        <v>43</v>
      </c>
      <c r="B5" s="36" t="s">
        <v>43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8" s="1" customFormat="1" ht="22.5" customHeight="1">
      <c r="A6" s="44" t="s">
        <v>0</v>
      </c>
      <c r="B6" s="44" t="s">
        <v>29</v>
      </c>
      <c r="C6" s="45">
        <v>318000</v>
      </c>
      <c r="D6" s="45"/>
      <c r="E6" s="45">
        <v>318000</v>
      </c>
      <c r="F6" s="43"/>
      <c r="G6" s="43"/>
      <c r="H6" s="42"/>
    </row>
    <row r="7" spans="1:8" s="1" customFormat="1" ht="15">
      <c r="A7" s="44" t="s">
        <v>205</v>
      </c>
      <c r="B7" s="44" t="s">
        <v>206</v>
      </c>
      <c r="C7" s="45">
        <v>318000</v>
      </c>
      <c r="D7" s="45"/>
      <c r="E7" s="45">
        <v>318000</v>
      </c>
      <c r="F7" s="43"/>
      <c r="G7" s="43"/>
      <c r="H7" s="4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108" t="s">
        <v>133</v>
      </c>
      <c r="B2" s="108"/>
      <c r="C2" s="108"/>
      <c r="D2" s="108"/>
      <c r="E2" s="108"/>
      <c r="F2" s="32"/>
      <c r="G2" s="32"/>
    </row>
    <row r="3" spans="1:7" s="1" customFormat="1" ht="21" customHeight="1">
      <c r="A3" s="41" t="s">
        <v>139</v>
      </c>
      <c r="B3" s="22"/>
      <c r="C3" s="22"/>
      <c r="D3" s="22"/>
      <c r="E3" s="99" t="s">
        <v>218</v>
      </c>
      <c r="F3" s="19"/>
      <c r="G3" s="19"/>
    </row>
    <row r="4" spans="1:7" s="1" customFormat="1" ht="17.25" customHeight="1">
      <c r="A4" s="102" t="s">
        <v>45</v>
      </c>
      <c r="B4" s="102"/>
      <c r="C4" s="102" t="s">
        <v>69</v>
      </c>
      <c r="D4" s="102"/>
      <c r="E4" s="102"/>
      <c r="F4" s="19"/>
      <c r="G4" s="19"/>
    </row>
    <row r="5" spans="1:7" s="1" customFormat="1" ht="21" customHeight="1">
      <c r="A5" s="4" t="s">
        <v>51</v>
      </c>
      <c r="B5" s="23" t="s">
        <v>52</v>
      </c>
      <c r="C5" s="6" t="s">
        <v>29</v>
      </c>
      <c r="D5" s="6" t="s">
        <v>46</v>
      </c>
      <c r="E5" s="6" t="s">
        <v>47</v>
      </c>
      <c r="F5" s="19"/>
      <c r="G5" s="19"/>
    </row>
    <row r="6" spans="1:8" s="1" customFormat="1" ht="21" customHeight="1">
      <c r="A6" s="5" t="s">
        <v>43</v>
      </c>
      <c r="B6" s="5" t="s">
        <v>43</v>
      </c>
      <c r="C6" s="16">
        <v>1</v>
      </c>
      <c r="D6" s="16">
        <f>C6+1</f>
        <v>2</v>
      </c>
      <c r="E6" s="16">
        <f>D6+1</f>
        <v>3</v>
      </c>
      <c r="F6" s="19"/>
      <c r="G6" s="19"/>
      <c r="H6" s="2"/>
    </row>
    <row r="7" spans="1:7" s="1" customFormat="1" ht="18.75" customHeight="1">
      <c r="A7" s="17"/>
      <c r="B7" s="17"/>
      <c r="C7" s="10"/>
      <c r="D7" s="18"/>
      <c r="E7" s="10"/>
      <c r="F7" s="19"/>
      <c r="G7" s="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2019-06-27T00:46:16Z</dcterms:created>
  <dcterms:modified xsi:type="dcterms:W3CDTF">2019-07-22T07:33:35Z</dcterms:modified>
  <cp:category/>
  <cp:version/>
  <cp:contentType/>
  <cp:contentStatus/>
</cp:coreProperties>
</file>